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81617C7-B5FA-47B8-9BCC-BC1395AAE84F}" xr6:coauthVersionLast="36" xr6:coauthVersionMax="36" xr10:uidLastSave="{00000000-0000-0000-0000-000000000000}"/>
  <bookViews>
    <workbookView xWindow="-15" yWindow="5955" windowWidth="19215" windowHeight="5775" xr2:uid="{00000000-000D-0000-FFFF-FFFF00000000}"/>
  </bookViews>
  <sheets>
    <sheet name="試算表" sheetId="1" r:id="rId1"/>
    <sheet name="級距表" sheetId="2" state="hidden" r:id="rId2"/>
  </sheets>
  <definedNames>
    <definedName name="_xlnm.Print_Area" localSheetId="0">試算表!$A$1:$W$42</definedName>
    <definedName name="Z_9E1C96A7_067B_4F3F_ADE4_8ACC692DA2C4_.wvu.PrintArea" localSheetId="0" hidden="1">試算表!$A$1:$W$42</definedName>
  </definedNames>
  <calcPr calcId="191029"/>
  <customWorkbookViews>
    <customWorkbookView name="user - 個人檢視畫面" guid="{9E1C96A7-067B-4F3F-ADE4-8ACC692DA2C4}" mergeInterval="0" personalView="1" maximized="1" xWindow="-8" yWindow="-8" windowWidth="1936" windowHeight="1096" activeSheetId="2"/>
  </customWorkbookViews>
</workbook>
</file>

<file path=xl/calcChain.xml><?xml version="1.0" encoding="utf-8"?>
<calcChain xmlns="http://schemas.openxmlformats.org/spreadsheetml/2006/main">
  <c r="S22" i="1" l="1"/>
  <c r="D14" i="1"/>
  <c r="A27" i="1" s="1"/>
  <c r="P18" i="1"/>
  <c r="S27" i="1" s="1"/>
  <c r="P16" i="1"/>
  <c r="P27" i="1" s="1"/>
  <c r="P14" i="1"/>
  <c r="D18" i="1"/>
  <c r="G27" i="1" s="1"/>
  <c r="D16" i="1"/>
  <c r="M30" i="1"/>
  <c r="A30" i="1"/>
  <c r="G22" i="1"/>
  <c r="D27" i="1" l="1"/>
  <c r="J27" i="1" s="1"/>
  <c r="D22" i="1"/>
  <c r="M27" i="1"/>
  <c r="S30" i="1" s="1"/>
  <c r="M22" i="1"/>
  <c r="P22" i="1"/>
  <c r="A22" i="1"/>
  <c r="G30" i="1" l="1"/>
  <c r="V27" i="1"/>
  <c r="V22" i="1"/>
  <c r="J22" i="1"/>
</calcChain>
</file>

<file path=xl/sharedStrings.xml><?xml version="1.0" encoding="utf-8"?>
<sst xmlns="http://schemas.openxmlformats.org/spreadsheetml/2006/main" count="67" uniqueCount="38">
  <si>
    <t>級距</t>
    <phoneticPr fontId="2" type="noConversion"/>
  </si>
  <si>
    <t>勞保自</t>
    <phoneticPr fontId="2" type="noConversion"/>
  </si>
  <si>
    <t>健保自</t>
    <phoneticPr fontId="2" type="noConversion"/>
  </si>
  <si>
    <t>健保公</t>
    <phoneticPr fontId="2" type="noConversion"/>
  </si>
  <si>
    <t>勞退自</t>
    <phoneticPr fontId="2" type="noConversion"/>
  </si>
  <si>
    <t>勞退公</t>
    <phoneticPr fontId="2" type="noConversion"/>
  </si>
  <si>
    <t>勞保公</t>
    <phoneticPr fontId="2" type="noConversion"/>
  </si>
  <si>
    <t>勞保</t>
    <phoneticPr fontId="2" type="noConversion"/>
  </si>
  <si>
    <t>健保</t>
    <phoneticPr fontId="2" type="noConversion"/>
  </si>
  <si>
    <t>勞退</t>
    <phoneticPr fontId="2" type="noConversion"/>
  </si>
  <si>
    <t>健保</t>
    <phoneticPr fontId="2" type="noConversion"/>
  </si>
  <si>
    <t>請輸入當月薪資：</t>
    <phoneticPr fontId="2" type="noConversion"/>
  </si>
  <si>
    <t>勞保投保級距：</t>
    <phoneticPr fontId="2" type="noConversion"/>
  </si>
  <si>
    <t>健保投保級距：</t>
    <phoneticPr fontId="2" type="noConversion"/>
  </si>
  <si>
    <t>勞退投保級距：</t>
    <phoneticPr fontId="2" type="noConversion"/>
  </si>
  <si>
    <t>是否加入健保：</t>
    <phoneticPr fontId="2" type="noConversion"/>
  </si>
  <si>
    <t>是否提繳
自提勞工退休金：</t>
    <phoneticPr fontId="2" type="noConversion"/>
  </si>
  <si>
    <t>是</t>
    <phoneticPr fontId="2" type="noConversion"/>
  </si>
  <si>
    <t>否</t>
  </si>
  <si>
    <t>否</t>
    <phoneticPr fontId="2" type="noConversion"/>
  </si>
  <si>
    <t>個人負擔</t>
    <phoneticPr fontId="2" type="noConversion"/>
  </si>
  <si>
    <t>個人負擔小計</t>
    <phoneticPr fontId="2" type="noConversion"/>
  </si>
  <si>
    <t>單位負擔</t>
    <phoneticPr fontId="2" type="noConversion"/>
  </si>
  <si>
    <t>單位負擔小計</t>
    <phoneticPr fontId="2" type="noConversion"/>
  </si>
  <si>
    <t>整月</t>
    <phoneticPr fontId="2" type="noConversion"/>
  </si>
  <si>
    <t>請輸入每日薪資：</t>
    <phoneticPr fontId="2" type="noConversion"/>
  </si>
  <si>
    <t>投保日數：</t>
    <phoneticPr fontId="2" type="noConversion"/>
  </si>
  <si>
    <t>普通保險事故：</t>
    <phoneticPr fontId="2" type="noConversion"/>
  </si>
  <si>
    <t>就業保險：</t>
    <phoneticPr fontId="2" type="noConversion"/>
  </si>
  <si>
    <t>職業災害：</t>
    <phoneticPr fontId="2" type="noConversion"/>
  </si>
  <si>
    <t>個人分擔比例：</t>
    <phoneticPr fontId="2" type="noConversion"/>
  </si>
  <si>
    <t>機關分擔比例：</t>
    <phoneticPr fontId="2" type="noConversion"/>
  </si>
  <si>
    <t>屏東大學勞/健/勞退保費試算(月)</t>
    <phoneticPr fontId="2" type="noConversion"/>
  </si>
  <si>
    <t>屏東大學勞/健/勞退保費試算(不足月)</t>
    <phoneticPr fontId="2" type="noConversion"/>
  </si>
  <si>
    <t>是</t>
  </si>
  <si>
    <t>1100101適用之更新版本</t>
    <phoneticPr fontId="2" type="noConversion"/>
  </si>
  <si>
    <t>110/1/1更新</t>
    <phoneticPr fontId="2" type="noConversion"/>
  </si>
  <si>
    <t>【本表試算金額僅供參考，實際金額仍以「保費整合管理系統」試算結果為準】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</si>
</sst>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_-* #,##0_-;\-* #,##0_-;_-* &quot;-&quot;??_-;_-@_-"/>
    <numFmt numFmtId="177" formatCode="0.0%"/>
  </numFmts>
  <fonts count="16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20"/>
      <color theme="1"/>
      <name val="新細明體"/>
      <family val="2"/>
      <charset val="136"/>
      <scheme val="minor"/>
    </font>
    <font>
      <sz val="20"/>
      <color theme="1"/>
      <name val="新細明體"/>
      <family val="1"/>
      <charset val="136"/>
      <scheme val="minor"/>
    </font>
    <font>
      <b/>
      <sz val="20"/>
      <color rgb="FF00206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b/>
      <sz val="12"/>
      <color rgb="FFFF0000"/>
      <name val="新細明體"/>
      <family val="2"/>
      <charset val="136"/>
      <scheme val="minor"/>
    </font>
    <font>
      <b/>
      <sz val="12"/>
      <color rgb="FFFF0000"/>
      <name val="細明體"/>
      <family val="3"/>
      <charset val="136"/>
    </font>
    <font>
      <sz val="12"/>
      <name val="新細明體"/>
      <family val="2"/>
      <charset val="136"/>
      <scheme val="minor"/>
    </font>
    <font>
      <b/>
      <sz val="12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b/>
      <sz val="24"/>
      <color rgb="FFFF0000"/>
      <name val="思源黑體 TW"/>
      <family val="2"/>
      <charset val="136"/>
    </font>
    <font>
      <b/>
      <sz val="14"/>
      <color theme="1"/>
      <name val="標楷體"/>
      <family val="4"/>
      <charset val="136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61">
    <xf numFmtId="0" fontId="0" fillId="0" borderId="0" xfId="0">
      <alignment vertical="center"/>
    </xf>
    <xf numFmtId="0" fontId="0" fillId="12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Protection="1">
      <alignment vertical="center"/>
      <protection hidden="1"/>
    </xf>
    <xf numFmtId="0" fontId="0" fillId="2" borderId="0" xfId="0" applyFill="1" applyProtection="1">
      <alignment vertical="center"/>
      <protection hidden="1"/>
    </xf>
    <xf numFmtId="0" fontId="0" fillId="6" borderId="0" xfId="0" applyFill="1" applyProtection="1">
      <alignment vertical="center"/>
      <protection hidden="1"/>
    </xf>
    <xf numFmtId="0" fontId="0" fillId="7" borderId="0" xfId="0" applyFill="1" applyProtection="1">
      <alignment vertical="center"/>
      <protection hidden="1"/>
    </xf>
    <xf numFmtId="0" fontId="0" fillId="8" borderId="0" xfId="0" applyFill="1" applyProtection="1">
      <alignment vertical="center"/>
      <protection hidden="1"/>
    </xf>
    <xf numFmtId="0" fontId="0" fillId="11" borderId="0" xfId="0" applyFill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9" borderId="0" xfId="0" applyFill="1" applyProtection="1">
      <alignment vertical="center"/>
      <protection hidden="1"/>
    </xf>
    <xf numFmtId="0" fontId="0" fillId="3" borderId="0" xfId="0" applyFill="1" applyProtection="1">
      <alignment vertical="center"/>
      <protection hidden="1"/>
    </xf>
    <xf numFmtId="0" fontId="0" fillId="4" borderId="0" xfId="0" applyFill="1" applyProtection="1">
      <alignment vertical="center"/>
      <protection hidden="1"/>
    </xf>
    <xf numFmtId="0" fontId="0" fillId="5" borderId="0" xfId="0" applyFill="1" applyProtection="1">
      <alignment vertical="center"/>
      <protection hidden="1"/>
    </xf>
    <xf numFmtId="0" fontId="0" fillId="10" borderId="0" xfId="0" applyFill="1" applyBorder="1" applyAlignment="1" applyProtection="1">
      <alignment vertical="center"/>
      <protection hidden="1"/>
    </xf>
    <xf numFmtId="0" fontId="0" fillId="13" borderId="0" xfId="0" applyFill="1" applyProtection="1">
      <alignment vertical="center"/>
      <protection hidden="1"/>
    </xf>
    <xf numFmtId="10" fontId="0" fillId="0" borderId="0" xfId="0" applyNumberFormat="1" applyProtection="1">
      <alignment vertical="center"/>
      <protection hidden="1"/>
    </xf>
    <xf numFmtId="0" fontId="0" fillId="13" borderId="0" xfId="0" applyFill="1">
      <alignment vertical="center"/>
    </xf>
    <xf numFmtId="0" fontId="3" fillId="16" borderId="0" xfId="0" applyFont="1" applyFill="1" applyAlignment="1" applyProtection="1">
      <alignment vertical="center"/>
      <protection hidden="1"/>
    </xf>
    <xf numFmtId="0" fontId="0" fillId="0" borderId="0" xfId="0" applyBorder="1" applyProtection="1">
      <alignment vertical="center"/>
      <protection hidden="1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Protection="1">
      <alignment vertical="center"/>
      <protection hidden="1"/>
    </xf>
    <xf numFmtId="0" fontId="6" fillId="2" borderId="0" xfId="0" applyFont="1" applyFill="1" applyProtection="1">
      <alignment vertical="center"/>
      <protection hidden="1"/>
    </xf>
    <xf numFmtId="3" fontId="9" fillId="0" borderId="12" xfId="0" applyNumberFormat="1" applyFont="1" applyBorder="1">
      <alignment vertical="center"/>
    </xf>
    <xf numFmtId="176" fontId="10" fillId="0" borderId="12" xfId="1" applyNumberFormat="1" applyFont="1" applyBorder="1">
      <alignment vertical="center"/>
    </xf>
    <xf numFmtId="0" fontId="10" fillId="8" borderId="12" xfId="0" applyFont="1" applyFill="1" applyBorder="1">
      <alignment vertical="center"/>
    </xf>
    <xf numFmtId="176" fontId="10" fillId="8" borderId="17" xfId="1" applyNumberFormat="1" applyFont="1" applyFill="1" applyBorder="1">
      <alignment vertical="center"/>
    </xf>
    <xf numFmtId="0" fontId="7" fillId="8" borderId="12" xfId="0" applyFont="1" applyFill="1" applyBorder="1">
      <alignment vertical="center"/>
    </xf>
    <xf numFmtId="0" fontId="8" fillId="0" borderId="12" xfId="0" applyFont="1" applyFill="1" applyBorder="1">
      <alignment vertical="center"/>
    </xf>
    <xf numFmtId="176" fontId="10" fillId="0" borderId="13" xfId="1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76" fontId="10" fillId="0" borderId="14" xfId="1" applyNumberFormat="1" applyFont="1" applyBorder="1" applyAlignment="1">
      <alignment horizontal="center" vertical="center"/>
    </xf>
    <xf numFmtId="176" fontId="10" fillId="0" borderId="15" xfId="1" applyNumberFormat="1" applyFont="1" applyBorder="1" applyAlignment="1">
      <alignment horizontal="center" vertical="center"/>
    </xf>
    <xf numFmtId="176" fontId="10" fillId="0" borderId="16" xfId="1" applyNumberFormat="1" applyFont="1" applyBorder="1">
      <alignment vertical="center"/>
    </xf>
    <xf numFmtId="0" fontId="10" fillId="0" borderId="12" xfId="0" applyFont="1" applyFill="1" applyBorder="1">
      <alignment vertical="center"/>
    </xf>
    <xf numFmtId="176" fontId="10" fillId="0" borderId="16" xfId="1" applyNumberFormat="1" applyFont="1" applyFill="1" applyBorder="1">
      <alignment vertical="center"/>
    </xf>
    <xf numFmtId="176" fontId="11" fillId="0" borderId="17" xfId="1" applyNumberFormat="1" applyFont="1" applyFill="1" applyBorder="1">
      <alignment vertical="center"/>
    </xf>
    <xf numFmtId="176" fontId="10" fillId="0" borderId="17" xfId="1" applyNumberFormat="1" applyFont="1" applyFill="1" applyBorder="1">
      <alignment vertical="center"/>
    </xf>
    <xf numFmtId="3" fontId="10" fillId="0" borderId="12" xfId="0" applyNumberFormat="1" applyFont="1" applyFill="1" applyBorder="1">
      <alignment vertical="center"/>
    </xf>
    <xf numFmtId="176" fontId="10" fillId="0" borderId="18" xfId="1" applyNumberFormat="1" applyFont="1" applyFill="1" applyBorder="1">
      <alignment vertical="center"/>
    </xf>
    <xf numFmtId="3" fontId="10" fillId="0" borderId="19" xfId="0" applyNumberFormat="1" applyFont="1" applyFill="1" applyBorder="1">
      <alignment vertical="center"/>
    </xf>
    <xf numFmtId="176" fontId="10" fillId="0" borderId="20" xfId="1" applyNumberFormat="1" applyFont="1" applyFill="1" applyBorder="1">
      <alignment vertical="center"/>
    </xf>
    <xf numFmtId="176" fontId="10" fillId="0" borderId="0" xfId="1" applyNumberFormat="1" applyFont="1">
      <alignment vertical="center"/>
    </xf>
    <xf numFmtId="0" fontId="10" fillId="0" borderId="0" xfId="0" applyFont="1">
      <alignment vertical="center"/>
    </xf>
    <xf numFmtId="176" fontId="12" fillId="0" borderId="15" xfId="1" applyNumberFormat="1" applyFont="1" applyBorder="1" applyAlignment="1">
      <alignment horizontal="center" vertical="center"/>
    </xf>
    <xf numFmtId="176" fontId="12" fillId="0" borderId="17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0" fontId="12" fillId="0" borderId="0" xfId="0" applyFont="1">
      <alignment vertical="center"/>
    </xf>
    <xf numFmtId="176" fontId="12" fillId="0" borderId="13" xfId="1" applyNumberFormat="1" applyFont="1" applyBorder="1" applyAlignment="1">
      <alignment horizontal="center" vertical="center"/>
    </xf>
    <xf numFmtId="176" fontId="12" fillId="0" borderId="14" xfId="1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176" fontId="12" fillId="0" borderId="16" xfId="1" applyNumberFormat="1" applyFont="1" applyBorder="1">
      <alignment vertical="center"/>
    </xf>
    <xf numFmtId="176" fontId="12" fillId="0" borderId="12" xfId="1" applyNumberFormat="1" applyFont="1" applyBorder="1">
      <alignment vertical="center"/>
    </xf>
    <xf numFmtId="3" fontId="12" fillId="8" borderId="12" xfId="0" applyNumberFormat="1" applyFont="1" applyFill="1" applyBorder="1">
      <alignment vertical="center"/>
    </xf>
    <xf numFmtId="176" fontId="12" fillId="8" borderId="17" xfId="1" applyNumberFormat="1" applyFont="1" applyFill="1" applyBorder="1">
      <alignment vertical="center"/>
    </xf>
    <xf numFmtId="0" fontId="12" fillId="8" borderId="12" xfId="0" applyFont="1" applyFill="1" applyBorder="1">
      <alignment vertical="center"/>
    </xf>
    <xf numFmtId="176" fontId="11" fillId="0" borderId="12" xfId="1" applyNumberFormat="1" applyFont="1" applyBorder="1">
      <alignment vertical="center"/>
    </xf>
    <xf numFmtId="176" fontId="12" fillId="0" borderId="16" xfId="1" applyNumberFormat="1" applyFont="1" applyFill="1" applyBorder="1">
      <alignment vertical="center"/>
    </xf>
    <xf numFmtId="176" fontId="12" fillId="0" borderId="12" xfId="1" applyNumberFormat="1" applyFont="1" applyFill="1" applyBorder="1">
      <alignment vertical="center"/>
    </xf>
    <xf numFmtId="0" fontId="12" fillId="0" borderId="12" xfId="0" applyFont="1" applyFill="1" applyBorder="1">
      <alignment vertical="center"/>
    </xf>
    <xf numFmtId="0" fontId="12" fillId="0" borderId="0" xfId="0" applyFont="1" applyFill="1" applyBorder="1">
      <alignment vertical="center"/>
    </xf>
    <xf numFmtId="176" fontId="12" fillId="0" borderId="19" xfId="1" applyNumberFormat="1" applyFont="1" applyBorder="1">
      <alignment vertical="center"/>
    </xf>
    <xf numFmtId="0" fontId="12" fillId="8" borderId="19" xfId="0" applyFont="1" applyFill="1" applyBorder="1">
      <alignment vertical="center"/>
    </xf>
    <xf numFmtId="176" fontId="12" fillId="8" borderId="20" xfId="1" applyNumberFormat="1" applyFont="1" applyFill="1" applyBorder="1">
      <alignment vertical="center"/>
    </xf>
    <xf numFmtId="176" fontId="12" fillId="0" borderId="0" xfId="1" applyNumberFormat="1" applyFont="1" applyBorder="1">
      <alignment vertical="center"/>
    </xf>
    <xf numFmtId="0" fontId="11" fillId="0" borderId="12" xfId="0" applyFont="1" applyFill="1" applyBorder="1">
      <alignment vertical="center"/>
    </xf>
    <xf numFmtId="176" fontId="13" fillId="0" borderId="16" xfId="1" applyNumberFormat="1" applyFont="1" applyBorder="1">
      <alignment vertical="center"/>
    </xf>
    <xf numFmtId="176" fontId="13" fillId="0" borderId="18" xfId="1" applyNumberFormat="1" applyFont="1" applyBorder="1">
      <alignment vertical="center"/>
    </xf>
    <xf numFmtId="176" fontId="7" fillId="0" borderId="16" xfId="1" applyNumberFormat="1" applyFont="1" applyBorder="1">
      <alignment vertical="center"/>
    </xf>
    <xf numFmtId="0" fontId="7" fillId="0" borderId="12" xfId="0" applyFont="1" applyFill="1" applyBorder="1">
      <alignment vertical="center"/>
    </xf>
    <xf numFmtId="176" fontId="7" fillId="0" borderId="17" xfId="1" applyNumberFormat="1" applyFont="1" applyFill="1" applyBorder="1">
      <alignment vertical="center"/>
    </xf>
    <xf numFmtId="3" fontId="7" fillId="0" borderId="12" xfId="0" applyNumberFormat="1" applyFont="1" applyFill="1" applyBorder="1">
      <alignment vertical="center"/>
    </xf>
    <xf numFmtId="0" fontId="15" fillId="0" borderId="0" xfId="0" applyFont="1">
      <alignment vertical="center"/>
    </xf>
    <xf numFmtId="0" fontId="0" fillId="10" borderId="0" xfId="0" applyFill="1" applyAlignment="1" applyProtection="1">
      <alignment horizontal="left" vertical="top" wrapText="1"/>
      <protection hidden="1"/>
    </xf>
    <xf numFmtId="0" fontId="0" fillId="10" borderId="1" xfId="0" applyFill="1" applyBorder="1" applyAlignment="1" applyProtection="1">
      <alignment horizontal="center" vertical="center"/>
      <protection hidden="1"/>
    </xf>
    <xf numFmtId="0" fontId="0" fillId="10" borderId="2" xfId="0" applyFill="1" applyBorder="1" applyAlignment="1" applyProtection="1">
      <alignment horizontal="center" vertical="center"/>
      <protection hidden="1"/>
    </xf>
    <xf numFmtId="0" fontId="0" fillId="10" borderId="3" xfId="0" applyFill="1" applyBorder="1" applyAlignment="1" applyProtection="1">
      <alignment horizontal="center" vertical="center"/>
      <protection hidden="1"/>
    </xf>
    <xf numFmtId="0" fontId="0" fillId="10" borderId="4" xfId="0" applyFill="1" applyBorder="1" applyAlignment="1" applyProtection="1">
      <alignment horizontal="center" vertical="center"/>
      <protection hidden="1"/>
    </xf>
    <xf numFmtId="0" fontId="0" fillId="10" borderId="0" xfId="0" applyFill="1" applyBorder="1" applyAlignment="1" applyProtection="1">
      <alignment horizontal="center" vertical="center"/>
      <protection hidden="1"/>
    </xf>
    <xf numFmtId="0" fontId="0" fillId="10" borderId="5" xfId="0" applyFill="1" applyBorder="1" applyAlignment="1" applyProtection="1">
      <alignment horizontal="center" vertical="center"/>
      <protection hidden="1"/>
    </xf>
    <xf numFmtId="0" fontId="0" fillId="10" borderId="6" xfId="0" applyFill="1" applyBorder="1" applyAlignment="1" applyProtection="1">
      <alignment horizontal="center" vertical="center"/>
      <protection hidden="1"/>
    </xf>
    <xf numFmtId="0" fontId="0" fillId="10" borderId="7" xfId="0" applyFill="1" applyBorder="1" applyAlignment="1" applyProtection="1">
      <alignment horizontal="center" vertical="center"/>
      <protection hidden="1"/>
    </xf>
    <xf numFmtId="0" fontId="0" fillId="10" borderId="8" xfId="0" applyFill="1" applyBorder="1" applyAlignment="1" applyProtection="1">
      <alignment horizontal="center" vertical="center"/>
      <protection hidden="1"/>
    </xf>
    <xf numFmtId="0" fontId="6" fillId="12" borderId="0" xfId="0" applyFont="1" applyFill="1" applyAlignment="1">
      <alignment horizontal="left" vertical="center" wrapText="1"/>
    </xf>
    <xf numFmtId="0" fontId="0" fillId="12" borderId="9" xfId="0" applyFill="1" applyBorder="1" applyAlignment="1" applyProtection="1">
      <alignment horizontal="center" vertical="center"/>
      <protection locked="0"/>
    </xf>
    <xf numFmtId="0" fontId="0" fillId="12" borderId="10" xfId="0" applyFill="1" applyBorder="1" applyAlignment="1" applyProtection="1">
      <alignment horizontal="center" vertical="center"/>
      <protection locked="0"/>
    </xf>
    <xf numFmtId="0" fontId="0" fillId="12" borderId="11" xfId="0" applyFill="1" applyBorder="1" applyAlignment="1" applyProtection="1">
      <alignment horizontal="center" vertical="center"/>
      <protection locked="0"/>
    </xf>
    <xf numFmtId="0" fontId="0" fillId="11" borderId="1" xfId="0" applyFill="1" applyBorder="1" applyAlignment="1" applyProtection="1">
      <alignment horizontal="center" vertical="center"/>
      <protection hidden="1"/>
    </xf>
    <xf numFmtId="0" fontId="0" fillId="11" borderId="3" xfId="0" applyFill="1" applyBorder="1" applyAlignment="1" applyProtection="1">
      <alignment horizontal="center" vertical="center"/>
      <protection hidden="1"/>
    </xf>
    <xf numFmtId="0" fontId="0" fillId="11" borderId="6" xfId="0" applyFill="1" applyBorder="1" applyAlignment="1" applyProtection="1">
      <alignment horizontal="center" vertical="center"/>
      <protection hidden="1"/>
    </xf>
    <xf numFmtId="0" fontId="0" fillId="11" borderId="8" xfId="0" applyFill="1" applyBorder="1" applyAlignment="1" applyProtection="1">
      <alignment horizontal="center" vertical="center"/>
      <protection hidden="1"/>
    </xf>
    <xf numFmtId="0" fontId="0" fillId="5" borderId="1" xfId="0" applyFill="1" applyBorder="1" applyAlignment="1" applyProtection="1">
      <alignment horizontal="center" vertical="center"/>
      <protection hidden="1"/>
    </xf>
    <xf numFmtId="0" fontId="0" fillId="5" borderId="3" xfId="0" applyFill="1" applyBorder="1" applyAlignment="1" applyProtection="1">
      <alignment horizontal="center" vertical="center"/>
      <protection hidden="1"/>
    </xf>
    <xf numFmtId="0" fontId="0" fillId="5" borderId="6" xfId="0" applyFill="1" applyBorder="1" applyAlignment="1" applyProtection="1">
      <alignment horizontal="center" vertical="center"/>
      <protection hidden="1"/>
    </xf>
    <xf numFmtId="0" fontId="0" fillId="5" borderId="8" xfId="0" applyFill="1" applyBorder="1" applyAlignment="1" applyProtection="1">
      <alignment horizontal="center" vertical="center"/>
      <protection hidden="1"/>
    </xf>
    <xf numFmtId="0" fontId="0" fillId="10" borderId="0" xfId="0" applyFill="1" applyAlignment="1" applyProtection="1">
      <alignment horizontal="left" vertical="top"/>
      <protection hidden="1"/>
    </xf>
    <xf numFmtId="0" fontId="0" fillId="9" borderId="1" xfId="0" applyFill="1" applyBorder="1" applyAlignment="1" applyProtection="1">
      <alignment horizontal="center" vertical="center"/>
      <protection hidden="1"/>
    </xf>
    <xf numFmtId="0" fontId="0" fillId="9" borderId="3" xfId="0" applyFill="1" applyBorder="1" applyAlignment="1" applyProtection="1">
      <alignment horizontal="center" vertical="center"/>
      <protection hidden="1"/>
    </xf>
    <xf numFmtId="0" fontId="0" fillId="9" borderId="6" xfId="0" applyFill="1" applyBorder="1" applyAlignment="1" applyProtection="1">
      <alignment horizontal="center" vertical="center"/>
      <protection hidden="1"/>
    </xf>
    <xf numFmtId="0" fontId="0" fillId="9" borderId="8" xfId="0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3" borderId="3" xfId="0" applyFill="1" applyBorder="1" applyAlignment="1" applyProtection="1">
      <alignment horizontal="center" vertical="center"/>
      <protection hidden="1"/>
    </xf>
    <xf numFmtId="0" fontId="0" fillId="3" borderId="6" xfId="0" applyFill="1" applyBorder="1" applyAlignment="1" applyProtection="1">
      <alignment horizontal="center" vertical="center"/>
      <protection hidden="1"/>
    </xf>
    <xf numFmtId="0" fontId="0" fillId="3" borderId="8" xfId="0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4" borderId="3" xfId="0" applyFill="1" applyBorder="1" applyAlignment="1" applyProtection="1">
      <alignment horizontal="center" vertical="center"/>
      <protection hidden="1"/>
    </xf>
    <xf numFmtId="0" fontId="0" fillId="4" borderId="6" xfId="0" applyFill="1" applyBorder="1" applyAlignment="1" applyProtection="1">
      <alignment horizontal="center" vertical="center"/>
      <protection hidden="1"/>
    </xf>
    <xf numFmtId="0" fontId="0" fillId="4" borderId="8" xfId="0" applyFill="1" applyBorder="1" applyAlignment="1" applyProtection="1">
      <alignment horizontal="center" vertical="center"/>
      <protection hidden="1"/>
    </xf>
    <xf numFmtId="0" fontId="0" fillId="2" borderId="9" xfId="0" applyFill="1" applyBorder="1" applyAlignment="1" applyProtection="1">
      <alignment horizontal="center" vertical="center"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0" fillId="2" borderId="11" xfId="0" applyFill="1" applyBorder="1" applyAlignment="1" applyProtection="1">
      <alignment horizontal="center" vertical="center"/>
      <protection hidden="1"/>
    </xf>
    <xf numFmtId="0" fontId="0" fillId="6" borderId="1" xfId="0" applyFill="1" applyBorder="1" applyAlignment="1" applyProtection="1">
      <alignment horizontal="center" vertical="center"/>
      <protection hidden="1"/>
    </xf>
    <xf numFmtId="0" fontId="0" fillId="6" borderId="3" xfId="0" applyFill="1" applyBorder="1" applyAlignment="1" applyProtection="1">
      <alignment horizontal="center" vertical="center"/>
      <protection hidden="1"/>
    </xf>
    <xf numFmtId="0" fontId="0" fillId="6" borderId="6" xfId="0" applyFill="1" applyBorder="1" applyAlignment="1" applyProtection="1">
      <alignment horizontal="center" vertical="center"/>
      <protection hidden="1"/>
    </xf>
    <xf numFmtId="0" fontId="0" fillId="6" borderId="8" xfId="0" applyFill="1" applyBorder="1" applyAlignment="1" applyProtection="1">
      <alignment horizontal="center" vertical="center"/>
      <protection hidden="1"/>
    </xf>
    <xf numFmtId="0" fontId="0" fillId="7" borderId="1" xfId="0" applyFill="1" applyBorder="1" applyAlignment="1" applyProtection="1">
      <alignment horizontal="center" vertical="center"/>
      <protection hidden="1"/>
    </xf>
    <xf numFmtId="0" fontId="0" fillId="7" borderId="3" xfId="0" applyFill="1" applyBorder="1" applyAlignment="1" applyProtection="1">
      <alignment horizontal="center" vertical="center"/>
      <protection hidden="1"/>
    </xf>
    <xf numFmtId="0" fontId="0" fillId="7" borderId="6" xfId="0" applyFill="1" applyBorder="1" applyAlignment="1" applyProtection="1">
      <alignment horizontal="center" vertical="center"/>
      <protection hidden="1"/>
    </xf>
    <xf numFmtId="0" fontId="0" fillId="7" borderId="8" xfId="0" applyFill="1" applyBorder="1" applyAlignment="1" applyProtection="1">
      <alignment horizontal="center" vertical="center"/>
      <protection hidden="1"/>
    </xf>
    <xf numFmtId="0" fontId="3" fillId="15" borderId="9" xfId="0" applyFont="1" applyFill="1" applyBorder="1" applyAlignment="1">
      <alignment horizontal="center" vertical="center"/>
    </xf>
    <xf numFmtId="0" fontId="4" fillId="15" borderId="10" xfId="0" applyFont="1" applyFill="1" applyBorder="1" applyAlignment="1">
      <alignment horizontal="center" vertical="center"/>
    </xf>
    <xf numFmtId="0" fontId="4" fillId="15" borderId="11" xfId="0" applyFont="1" applyFill="1" applyBorder="1" applyAlignment="1">
      <alignment horizontal="center" vertical="center"/>
    </xf>
    <xf numFmtId="0" fontId="3" fillId="14" borderId="9" xfId="0" applyFont="1" applyFill="1" applyBorder="1" applyAlignment="1">
      <alignment horizontal="center" vertical="center"/>
    </xf>
    <xf numFmtId="0" fontId="4" fillId="14" borderId="10" xfId="0" applyFont="1" applyFill="1" applyBorder="1" applyAlignment="1">
      <alignment horizontal="center" vertical="center"/>
    </xf>
    <xf numFmtId="0" fontId="4" fillId="14" borderId="11" xfId="0" applyFont="1" applyFill="1" applyBorder="1" applyAlignment="1">
      <alignment horizontal="center" vertical="center"/>
    </xf>
    <xf numFmtId="0" fontId="6" fillId="12" borderId="0" xfId="0" applyFont="1" applyFill="1" applyAlignment="1">
      <alignment horizontal="left" vertical="center"/>
    </xf>
    <xf numFmtId="0" fontId="0" fillId="8" borderId="1" xfId="0" applyFill="1" applyBorder="1" applyAlignment="1" applyProtection="1">
      <alignment horizontal="center" vertical="center"/>
      <protection hidden="1"/>
    </xf>
    <xf numFmtId="0" fontId="0" fillId="8" borderId="3" xfId="0" applyFill="1" applyBorder="1" applyAlignment="1" applyProtection="1">
      <alignment horizontal="center" vertical="center"/>
      <protection hidden="1"/>
    </xf>
    <xf numFmtId="0" fontId="0" fillId="8" borderId="6" xfId="0" applyFill="1" applyBorder="1" applyAlignment="1" applyProtection="1">
      <alignment horizontal="center" vertical="center"/>
      <protection hidden="1"/>
    </xf>
    <xf numFmtId="0" fontId="0" fillId="8" borderId="8" xfId="0" applyFill="1" applyBorder="1" applyAlignment="1" applyProtection="1">
      <alignment horizontal="center" vertical="center"/>
      <protection hidden="1"/>
    </xf>
    <xf numFmtId="0" fontId="0" fillId="12" borderId="1" xfId="0" applyFill="1" applyBorder="1" applyAlignment="1" applyProtection="1">
      <alignment horizontal="center" vertical="center"/>
      <protection locked="0"/>
    </xf>
    <xf numFmtId="0" fontId="0" fillId="12" borderId="2" xfId="0" applyFill="1" applyBorder="1" applyAlignment="1" applyProtection="1">
      <alignment horizontal="center" vertical="center"/>
      <protection locked="0"/>
    </xf>
    <xf numFmtId="0" fontId="0" fillId="12" borderId="3" xfId="0" applyFill="1" applyBorder="1" applyAlignment="1" applyProtection="1">
      <alignment horizontal="center" vertical="center"/>
      <protection locked="0"/>
    </xf>
    <xf numFmtId="0" fontId="0" fillId="12" borderId="4" xfId="0" applyFill="1" applyBorder="1" applyAlignment="1" applyProtection="1">
      <alignment horizontal="center" vertical="center"/>
      <protection locked="0"/>
    </xf>
    <xf numFmtId="0" fontId="0" fillId="12" borderId="0" xfId="0" applyFill="1" applyBorder="1" applyAlignment="1" applyProtection="1">
      <alignment horizontal="center" vertical="center"/>
      <protection locked="0"/>
    </xf>
    <xf numFmtId="0" fontId="0" fillId="12" borderId="5" xfId="0" applyFill="1" applyBorder="1" applyAlignment="1" applyProtection="1">
      <alignment horizontal="center" vertical="center"/>
      <protection locked="0"/>
    </xf>
    <xf numFmtId="0" fontId="0" fillId="12" borderId="6" xfId="0" applyFill="1" applyBorder="1" applyAlignment="1" applyProtection="1">
      <alignment horizontal="center" vertical="center"/>
      <protection locked="0"/>
    </xf>
    <xf numFmtId="0" fontId="0" fillId="12" borderId="7" xfId="0" applyFill="1" applyBorder="1" applyAlignment="1" applyProtection="1">
      <alignment horizontal="center" vertical="center"/>
      <protection locked="0"/>
    </xf>
    <xf numFmtId="0" fontId="0" fillId="12" borderId="8" xfId="0" applyFill="1" applyBorder="1" applyAlignment="1" applyProtection="1">
      <alignment horizontal="center" vertical="center"/>
      <protection locked="0"/>
    </xf>
    <xf numFmtId="0" fontId="0" fillId="12" borderId="9" xfId="0" applyFill="1" applyBorder="1" applyAlignment="1" applyProtection="1">
      <alignment horizontal="center" vertical="center"/>
    </xf>
    <xf numFmtId="0" fontId="0" fillId="12" borderId="10" xfId="0" applyFill="1" applyBorder="1" applyAlignment="1" applyProtection="1">
      <alignment horizontal="center" vertical="center"/>
    </xf>
    <xf numFmtId="0" fontId="0" fillId="12" borderId="11" xfId="0" applyFill="1" applyBorder="1" applyAlignment="1" applyProtection="1">
      <alignment horizontal="center" vertical="center"/>
    </xf>
    <xf numFmtId="0" fontId="5" fillId="17" borderId="1" xfId="0" applyFont="1" applyFill="1" applyBorder="1" applyAlignment="1" applyProtection="1">
      <alignment horizontal="center" vertical="center"/>
      <protection hidden="1"/>
    </xf>
    <xf numFmtId="0" fontId="5" fillId="17" borderId="2" xfId="0" applyFont="1" applyFill="1" applyBorder="1" applyAlignment="1" applyProtection="1">
      <alignment horizontal="center" vertical="center"/>
      <protection hidden="1"/>
    </xf>
    <xf numFmtId="0" fontId="5" fillId="17" borderId="3" xfId="0" applyFont="1" applyFill="1" applyBorder="1" applyAlignment="1" applyProtection="1">
      <alignment horizontal="center" vertical="center"/>
      <protection hidden="1"/>
    </xf>
    <xf numFmtId="0" fontId="5" fillId="17" borderId="4" xfId="0" applyFont="1" applyFill="1" applyBorder="1" applyAlignment="1" applyProtection="1">
      <alignment horizontal="center" vertical="center"/>
      <protection hidden="1"/>
    </xf>
    <xf numFmtId="0" fontId="5" fillId="17" borderId="0" xfId="0" applyFont="1" applyFill="1" applyBorder="1" applyAlignment="1" applyProtection="1">
      <alignment horizontal="center" vertical="center"/>
      <protection hidden="1"/>
    </xf>
    <xf numFmtId="0" fontId="5" fillId="17" borderId="5" xfId="0" applyFont="1" applyFill="1" applyBorder="1" applyAlignment="1" applyProtection="1">
      <alignment horizontal="center" vertical="center"/>
      <protection hidden="1"/>
    </xf>
    <xf numFmtId="0" fontId="5" fillId="17" borderId="6" xfId="0" applyFont="1" applyFill="1" applyBorder="1" applyAlignment="1" applyProtection="1">
      <alignment horizontal="center" vertical="center"/>
      <protection hidden="1"/>
    </xf>
    <xf numFmtId="0" fontId="5" fillId="17" borderId="7" xfId="0" applyFont="1" applyFill="1" applyBorder="1" applyAlignment="1" applyProtection="1">
      <alignment horizontal="center" vertical="center"/>
      <protection hidden="1"/>
    </xf>
    <xf numFmtId="0" fontId="5" fillId="17" borderId="8" xfId="0" applyFont="1" applyFill="1" applyBorder="1" applyAlignment="1" applyProtection="1">
      <alignment horizontal="center" vertical="center"/>
      <protection hidden="1"/>
    </xf>
    <xf numFmtId="9" fontId="0" fillId="13" borderId="9" xfId="0" applyNumberFormat="1" applyFill="1" applyBorder="1" applyAlignment="1">
      <alignment horizontal="center" vertical="center"/>
    </xf>
    <xf numFmtId="0" fontId="0" fillId="13" borderId="11" xfId="0" applyFill="1" applyBorder="1" applyAlignment="1">
      <alignment horizontal="center" vertical="center"/>
    </xf>
    <xf numFmtId="177" fontId="0" fillId="13" borderId="9" xfId="0" applyNumberFormat="1" applyFill="1" applyBorder="1" applyAlignment="1" applyProtection="1">
      <alignment horizontal="center" vertical="center"/>
      <protection hidden="1"/>
    </xf>
    <xf numFmtId="177" fontId="0" fillId="13" borderId="11" xfId="0" applyNumberFormat="1" applyFill="1" applyBorder="1" applyAlignment="1" applyProtection="1">
      <alignment horizontal="center" vertical="center"/>
      <protection hidden="1"/>
    </xf>
    <xf numFmtId="9" fontId="0" fillId="13" borderId="9" xfId="0" applyNumberFormat="1" applyFill="1" applyBorder="1" applyAlignment="1" applyProtection="1">
      <alignment horizontal="center" vertical="center"/>
      <protection hidden="1"/>
    </xf>
    <xf numFmtId="0" fontId="0" fillId="13" borderId="11" xfId="0" applyFill="1" applyBorder="1" applyAlignment="1" applyProtection="1">
      <alignment horizontal="center" vertical="center"/>
      <protection hidden="1"/>
    </xf>
    <xf numFmtId="10" fontId="0" fillId="13" borderId="9" xfId="0" applyNumberFormat="1" applyFill="1" applyBorder="1" applyAlignment="1" applyProtection="1">
      <alignment horizontal="center" vertical="center"/>
      <protection hidden="1"/>
    </xf>
    <xf numFmtId="0" fontId="14" fillId="2" borderId="0" xfId="0" applyFont="1" applyFill="1" applyAlignment="1" applyProtection="1">
      <alignment horizontal="center" vertical="center"/>
      <protection hidden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colors>
    <mruColors>
      <color rgb="FFFFFF66"/>
      <color rgb="FF00FF00"/>
      <color rgb="FFF9AD6F"/>
      <color rgb="FFFF6699"/>
      <color rgb="FFFF33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35"/>
  <sheetViews>
    <sheetView tabSelected="1" zoomScale="85" zoomScaleNormal="85" workbookViewId="0">
      <selection activeCell="P6" sqref="P6"/>
    </sheetView>
  </sheetViews>
  <sheetFormatPr defaultRowHeight="16.5"/>
  <cols>
    <col min="3" max="3" width="1.25" customWidth="1"/>
    <col min="6" max="6" width="1.25" customWidth="1"/>
    <col min="9" max="9" width="1.25" customWidth="1"/>
    <col min="12" max="12" width="9" customWidth="1"/>
    <col min="15" max="15" width="1.25" customWidth="1"/>
    <col min="18" max="18" width="1.25" customWidth="1"/>
    <col min="21" max="21" width="1.25" customWidth="1"/>
  </cols>
  <sheetData>
    <row r="1" spans="1:23" ht="28.5" thickBot="1">
      <c r="A1" s="121" t="s">
        <v>32</v>
      </c>
      <c r="B1" s="122"/>
      <c r="C1" s="122"/>
      <c r="D1" s="122"/>
      <c r="E1" s="122"/>
      <c r="F1" s="122"/>
      <c r="G1" s="122"/>
      <c r="H1" s="122"/>
      <c r="I1" s="122"/>
      <c r="J1" s="122"/>
      <c r="K1" s="123"/>
      <c r="M1" s="124" t="s">
        <v>33</v>
      </c>
      <c r="N1" s="125"/>
      <c r="O1" s="125"/>
      <c r="P1" s="125"/>
      <c r="Q1" s="125"/>
      <c r="R1" s="125"/>
      <c r="S1" s="125"/>
      <c r="T1" s="125"/>
      <c r="U1" s="125"/>
      <c r="V1" s="125"/>
      <c r="W1" s="126"/>
    </row>
    <row r="2" spans="1:23" ht="17.25" thickBot="1"/>
    <row r="3" spans="1:23">
      <c r="A3" s="127" t="s">
        <v>11</v>
      </c>
      <c r="B3" s="127"/>
      <c r="C3" s="1"/>
      <c r="D3" s="132">
        <v>25200</v>
      </c>
      <c r="E3" s="133"/>
      <c r="F3" s="133"/>
      <c r="G3" s="133"/>
      <c r="H3" s="134"/>
      <c r="M3" s="127" t="s">
        <v>25</v>
      </c>
      <c r="N3" s="127"/>
      <c r="O3" s="1"/>
      <c r="P3" s="132">
        <v>2000</v>
      </c>
      <c r="Q3" s="133"/>
      <c r="R3" s="133"/>
      <c r="S3" s="133"/>
      <c r="T3" s="134"/>
    </row>
    <row r="4" spans="1:23">
      <c r="A4" s="127"/>
      <c r="B4" s="127"/>
      <c r="C4" s="1"/>
      <c r="D4" s="135"/>
      <c r="E4" s="136"/>
      <c r="F4" s="136"/>
      <c r="G4" s="136"/>
      <c r="H4" s="137"/>
      <c r="M4" s="127"/>
      <c r="N4" s="127"/>
      <c r="O4" s="1"/>
      <c r="P4" s="135"/>
      <c r="Q4" s="136"/>
      <c r="R4" s="136"/>
      <c r="S4" s="136"/>
      <c r="T4" s="137"/>
    </row>
    <row r="5" spans="1:23" ht="17.25" thickBot="1">
      <c r="A5" s="127"/>
      <c r="B5" s="127"/>
      <c r="C5" s="1"/>
      <c r="D5" s="138"/>
      <c r="E5" s="139"/>
      <c r="F5" s="139"/>
      <c r="G5" s="139"/>
      <c r="H5" s="140"/>
      <c r="M5" s="127"/>
      <c r="N5" s="127"/>
      <c r="O5" s="1"/>
      <c r="P5" s="138"/>
      <c r="Q5" s="139"/>
      <c r="R5" s="139"/>
      <c r="S5" s="139"/>
      <c r="T5" s="140"/>
    </row>
    <row r="6" spans="1:23" s="2" customFormat="1" ht="6" customHeight="1" thickBot="1">
      <c r="A6" s="21"/>
      <c r="B6" s="21"/>
      <c r="D6" s="3"/>
      <c r="E6" s="3"/>
      <c r="F6" s="3"/>
      <c r="G6" s="3"/>
      <c r="H6" s="3"/>
      <c r="M6" s="21"/>
      <c r="N6" s="21"/>
      <c r="P6" s="3"/>
      <c r="Q6" s="3"/>
      <c r="R6" s="3"/>
      <c r="S6" s="3"/>
      <c r="T6" s="3"/>
    </row>
    <row r="7" spans="1:23" ht="17.25" thickBot="1">
      <c r="A7" s="127" t="s">
        <v>15</v>
      </c>
      <c r="B7" s="127"/>
      <c r="C7" s="1"/>
      <c r="D7" s="86" t="s">
        <v>34</v>
      </c>
      <c r="E7" s="87"/>
      <c r="F7" s="87"/>
      <c r="G7" s="87"/>
      <c r="H7" s="88"/>
      <c r="M7" s="127" t="s">
        <v>15</v>
      </c>
      <c r="N7" s="127"/>
      <c r="O7" s="1"/>
      <c r="P7" s="141" t="s">
        <v>34</v>
      </c>
      <c r="Q7" s="142"/>
      <c r="R7" s="142"/>
      <c r="S7" s="142"/>
      <c r="T7" s="143"/>
    </row>
    <row r="8" spans="1:23" s="2" customFormat="1" ht="6" customHeight="1" thickBot="1">
      <c r="A8" s="21"/>
      <c r="B8" s="21"/>
      <c r="D8" s="3"/>
      <c r="E8" s="3"/>
      <c r="F8" s="3"/>
      <c r="G8" s="3"/>
      <c r="H8" s="3"/>
      <c r="M8" s="21"/>
      <c r="N8" s="21"/>
      <c r="P8" s="3"/>
      <c r="Q8" s="3"/>
      <c r="R8" s="3"/>
      <c r="S8" s="3"/>
      <c r="T8" s="3"/>
    </row>
    <row r="9" spans="1:23" ht="49.5" customHeight="1" thickBot="1">
      <c r="A9" s="85" t="s">
        <v>16</v>
      </c>
      <c r="B9" s="85"/>
      <c r="C9" s="1"/>
      <c r="D9" s="86" t="s">
        <v>18</v>
      </c>
      <c r="E9" s="87"/>
      <c r="F9" s="87"/>
      <c r="G9" s="87"/>
      <c r="H9" s="88"/>
      <c r="M9" s="85" t="s">
        <v>16</v>
      </c>
      <c r="N9" s="85"/>
      <c r="O9" s="1"/>
      <c r="P9" s="86" t="s">
        <v>18</v>
      </c>
      <c r="Q9" s="87"/>
      <c r="R9" s="87"/>
      <c r="S9" s="87"/>
      <c r="T9" s="88"/>
    </row>
    <row r="10" spans="1:23" s="2" customFormat="1" ht="6" customHeight="1" thickBot="1">
      <c r="A10" s="22"/>
      <c r="B10" s="22"/>
      <c r="D10" s="3"/>
      <c r="E10" s="3"/>
      <c r="F10" s="3"/>
      <c r="G10" s="3"/>
      <c r="H10" s="3"/>
      <c r="M10" s="22"/>
      <c r="N10" s="22"/>
      <c r="P10" s="3"/>
      <c r="Q10" s="3"/>
      <c r="R10" s="3"/>
      <c r="S10" s="3"/>
      <c r="T10" s="3"/>
    </row>
    <row r="11" spans="1:23" ht="17.25" customHeight="1" thickBot="1">
      <c r="A11" s="85" t="s">
        <v>26</v>
      </c>
      <c r="B11" s="85"/>
      <c r="C11" s="1"/>
      <c r="D11" s="86" t="s">
        <v>24</v>
      </c>
      <c r="E11" s="87"/>
      <c r="F11" s="87"/>
      <c r="G11" s="87"/>
      <c r="H11" s="88"/>
      <c r="M11" s="85" t="s">
        <v>26</v>
      </c>
      <c r="N11" s="85"/>
      <c r="O11" s="1"/>
      <c r="P11" s="86">
        <v>19</v>
      </c>
      <c r="Q11" s="87"/>
      <c r="R11" s="87"/>
      <c r="S11" s="87"/>
      <c r="T11" s="88"/>
    </row>
    <row r="12" spans="1:23" ht="16.5" customHeight="1">
      <c r="A12" s="22"/>
      <c r="B12" s="22"/>
      <c r="C12" s="2"/>
      <c r="D12" s="3"/>
      <c r="E12" s="3"/>
      <c r="F12" s="3"/>
      <c r="G12" s="3"/>
      <c r="H12" s="3"/>
      <c r="M12" s="22"/>
      <c r="N12" s="22"/>
      <c r="O12" s="2"/>
      <c r="P12" s="3"/>
      <c r="Q12" s="3"/>
      <c r="R12" s="3"/>
      <c r="S12" s="3"/>
      <c r="T12" s="3"/>
    </row>
    <row r="13" spans="1:23" ht="6" customHeight="1" thickBot="1">
      <c r="A13" s="23"/>
      <c r="B13" s="23"/>
      <c r="C13" s="4"/>
      <c r="D13" s="4"/>
      <c r="E13" s="4"/>
      <c r="F13" s="4"/>
      <c r="G13" s="4"/>
      <c r="H13" s="4"/>
      <c r="I13" s="4"/>
      <c r="J13" s="4"/>
      <c r="K13" s="4"/>
      <c r="L13" s="4"/>
      <c r="M13" s="23"/>
      <c r="N13" s="23"/>
      <c r="O13" s="4"/>
      <c r="P13" s="4"/>
      <c r="Q13" s="4"/>
      <c r="R13" s="4"/>
      <c r="S13" s="4"/>
      <c r="T13" s="4"/>
      <c r="U13" s="4"/>
      <c r="V13" s="4"/>
      <c r="W13" s="4"/>
    </row>
    <row r="14" spans="1:23" ht="17.25" thickBot="1">
      <c r="A14" s="24" t="s">
        <v>12</v>
      </c>
      <c r="B14" s="24"/>
      <c r="C14" s="5"/>
      <c r="D14" s="110">
        <f>IF(D3&gt;級距表!J2,級距表!J2,IF(D3="","",VLOOKUP(MATCH(D3,級距表!J:J,-1)-1,級距表!I:J,2,0)))</f>
        <v>25200</v>
      </c>
      <c r="E14" s="111"/>
      <c r="F14" s="111"/>
      <c r="G14" s="111"/>
      <c r="H14" s="112"/>
      <c r="I14" s="4"/>
      <c r="J14" s="4"/>
      <c r="K14" s="4"/>
      <c r="L14" s="4"/>
      <c r="M14" s="24" t="s">
        <v>12</v>
      </c>
      <c r="N14" s="24"/>
      <c r="O14" s="5"/>
      <c r="P14" s="110">
        <f>IF((P3*30)&gt;級距表!J2,級距表!J2,IF(P3="","",VLOOKUP(MATCH(P3*30,級距表!J:J,-1)-1,級距表!I:J,2,0)))</f>
        <v>45800</v>
      </c>
      <c r="Q14" s="111"/>
      <c r="R14" s="111"/>
      <c r="S14" s="111"/>
      <c r="T14" s="112"/>
      <c r="U14" s="4"/>
      <c r="V14" s="4"/>
      <c r="W14" s="4"/>
    </row>
    <row r="15" spans="1:23" ht="6" customHeight="1" thickBot="1">
      <c r="A15" s="23"/>
      <c r="B15" s="23"/>
      <c r="C15" s="4"/>
      <c r="D15" s="4"/>
      <c r="E15" s="4"/>
      <c r="F15" s="4"/>
      <c r="G15" s="4"/>
      <c r="H15" s="4"/>
      <c r="I15" s="4"/>
      <c r="J15" s="4"/>
      <c r="K15" s="4"/>
      <c r="L15" s="4"/>
      <c r="M15" s="23"/>
      <c r="N15" s="23"/>
      <c r="O15" s="4"/>
      <c r="P15" s="4"/>
      <c r="Q15" s="4"/>
      <c r="R15" s="4"/>
      <c r="S15" s="4"/>
      <c r="T15" s="4"/>
      <c r="U15" s="4"/>
      <c r="V15" s="4"/>
      <c r="W15" s="4"/>
    </row>
    <row r="16" spans="1:23" ht="17.25" thickBot="1">
      <c r="A16" s="24" t="s">
        <v>13</v>
      </c>
      <c r="B16" s="24"/>
      <c r="C16" s="5"/>
      <c r="D16" s="110">
        <f>IF(D3&gt;級距表!O2,級距表!O2,IF(D3="","",VLOOKUP(MATCH(D3,級距表!O:O,-1)-1,級距表!N:O,2,0)))</f>
        <v>25200</v>
      </c>
      <c r="E16" s="111"/>
      <c r="F16" s="111"/>
      <c r="G16" s="111"/>
      <c r="H16" s="112"/>
      <c r="I16" s="4"/>
      <c r="J16" s="4"/>
      <c r="K16" s="4"/>
      <c r="L16" s="4"/>
      <c r="M16" s="24" t="s">
        <v>13</v>
      </c>
      <c r="N16" s="24"/>
      <c r="O16" s="5"/>
      <c r="P16" s="110">
        <f>IF((P3*30)&gt;級距表!O2,級距表!O2,IF(P3="","",VLOOKUP(MATCH(P3*30,級距表!O:O,-1)-1,級距表!N:O,2,0)))</f>
        <v>60800</v>
      </c>
      <c r="Q16" s="111"/>
      <c r="R16" s="111"/>
      <c r="S16" s="111"/>
      <c r="T16" s="112"/>
      <c r="U16" s="4"/>
      <c r="V16" s="4"/>
      <c r="W16" s="4"/>
    </row>
    <row r="17" spans="1:23" ht="6" customHeight="1" thickBot="1">
      <c r="A17" s="23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23"/>
      <c r="N17" s="23"/>
      <c r="O17" s="4"/>
      <c r="P17" s="4"/>
      <c r="Q17" s="4"/>
      <c r="R17" s="4"/>
      <c r="S17" s="4"/>
      <c r="T17" s="4"/>
      <c r="U17" s="4"/>
      <c r="V17" s="4"/>
      <c r="W17" s="4"/>
    </row>
    <row r="18" spans="1:23" ht="17.25" thickBot="1">
      <c r="A18" s="24" t="s">
        <v>14</v>
      </c>
      <c r="B18" s="24"/>
      <c r="C18" s="5"/>
      <c r="D18" s="110">
        <f>IF(D3&gt;級距表!T2,級距表!T2,IF(D3="","",VLOOKUP(MATCH(D3,級距表!T:T,-1)-1,級距表!S:T,2,0)))</f>
        <v>25200</v>
      </c>
      <c r="E18" s="111"/>
      <c r="F18" s="111"/>
      <c r="G18" s="111"/>
      <c r="H18" s="112"/>
      <c r="I18" s="4"/>
      <c r="J18" s="4"/>
      <c r="K18" s="4"/>
      <c r="L18" s="4"/>
      <c r="M18" s="24" t="s">
        <v>14</v>
      </c>
      <c r="N18" s="24"/>
      <c r="O18" s="5"/>
      <c r="P18" s="110">
        <f>IF((P3*30)&gt;級距表!T2,級距表!T2,IF(P3="","",VLOOKUP(MATCH(P3*30,級距表!T:T,-1)-1,級距表!S:T,2,0)))</f>
        <v>60800</v>
      </c>
      <c r="Q18" s="111"/>
      <c r="R18" s="111"/>
      <c r="S18" s="111"/>
      <c r="T18" s="112"/>
      <c r="U18" s="4"/>
      <c r="V18" s="4"/>
      <c r="W18" s="4"/>
    </row>
    <row r="19" spans="1:2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>
      <c r="A20" s="4" t="s">
        <v>20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 t="s">
        <v>20</v>
      </c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7.25" thickBot="1">
      <c r="A21" s="6" t="s">
        <v>7</v>
      </c>
      <c r="B21" s="6"/>
      <c r="C21" s="4"/>
      <c r="D21" s="7" t="s">
        <v>8</v>
      </c>
      <c r="E21" s="7"/>
      <c r="F21" s="4"/>
      <c r="G21" s="8" t="s">
        <v>9</v>
      </c>
      <c r="H21" s="8"/>
      <c r="I21" s="4"/>
      <c r="J21" s="9" t="s">
        <v>21</v>
      </c>
      <c r="K21" s="9"/>
      <c r="L21" s="4"/>
      <c r="M21" s="6" t="s">
        <v>7</v>
      </c>
      <c r="N21" s="6"/>
      <c r="O21" s="4"/>
      <c r="P21" s="7" t="s">
        <v>8</v>
      </c>
      <c r="Q21" s="7"/>
      <c r="R21" s="4"/>
      <c r="S21" s="8" t="s">
        <v>9</v>
      </c>
      <c r="T21" s="8"/>
      <c r="U21" s="4"/>
      <c r="V21" s="9" t="s">
        <v>21</v>
      </c>
      <c r="W21" s="9"/>
    </row>
    <row r="22" spans="1:23">
      <c r="A22" s="113">
        <f>IF(D3="",0,VLOOKUP(D14,級距表!A:G,2,0))</f>
        <v>581</v>
      </c>
      <c r="B22" s="114"/>
      <c r="C22" s="10"/>
      <c r="D22" s="117">
        <f>IF(OR(D3="",D7="否"),0,VLOOKUP(D16,級距表!A:G,4,0))</f>
        <v>391</v>
      </c>
      <c r="E22" s="118"/>
      <c r="F22" s="10"/>
      <c r="G22" s="128">
        <f>IF(OR(D3="",D9="否"),0,VLOOKUP(D18,級距表!A:G,6,0))</f>
        <v>0</v>
      </c>
      <c r="H22" s="129"/>
      <c r="I22" s="4"/>
      <c r="J22" s="89">
        <f>A22+D22+G22</f>
        <v>972</v>
      </c>
      <c r="K22" s="90"/>
      <c r="L22" s="4"/>
      <c r="M22" s="113">
        <f>IF(OR(P3="",P11=""),0,ROUND((ROUND(P14*D34/30*P11*D40,0)+ROUND(P14*D36/30*P11*D40,0)),0))</f>
        <v>667</v>
      </c>
      <c r="N22" s="114"/>
      <c r="O22" s="10"/>
      <c r="P22" s="117">
        <f>IF(OR(P3="",P7="否"),0,VLOOKUP(P16,級距表!A:G,4,0))</f>
        <v>943</v>
      </c>
      <c r="Q22" s="118"/>
      <c r="R22" s="10"/>
      <c r="S22" s="128">
        <f>IF(OR(P3="",P9="否"),0,ROUND(VLOOKUP(P18,級距表!A:G,6,0)/30*P11,0))</f>
        <v>0</v>
      </c>
      <c r="T22" s="129"/>
      <c r="U22" s="4"/>
      <c r="V22" s="89">
        <f>M22+P22+S22</f>
        <v>1610</v>
      </c>
      <c r="W22" s="90"/>
    </row>
    <row r="23" spans="1:23" ht="17.25" thickBot="1">
      <c r="A23" s="115"/>
      <c r="B23" s="116"/>
      <c r="C23" s="10"/>
      <c r="D23" s="119"/>
      <c r="E23" s="120"/>
      <c r="F23" s="10"/>
      <c r="G23" s="130"/>
      <c r="H23" s="131"/>
      <c r="I23" s="4"/>
      <c r="J23" s="91"/>
      <c r="K23" s="92"/>
      <c r="L23" s="4"/>
      <c r="M23" s="115"/>
      <c r="N23" s="116"/>
      <c r="O23" s="10"/>
      <c r="P23" s="119"/>
      <c r="Q23" s="120"/>
      <c r="R23" s="10"/>
      <c r="S23" s="130"/>
      <c r="T23" s="131"/>
      <c r="U23" s="4"/>
      <c r="V23" s="91"/>
      <c r="W23" s="92"/>
    </row>
    <row r="24" spans="1:23" ht="6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>
      <c r="A25" s="4" t="s">
        <v>22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 t="s">
        <v>22</v>
      </c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7.25" thickBot="1">
      <c r="A26" s="11" t="s">
        <v>7</v>
      </c>
      <c r="B26" s="11"/>
      <c r="C26" s="4"/>
      <c r="D26" s="12" t="s">
        <v>10</v>
      </c>
      <c r="E26" s="12"/>
      <c r="F26" s="4"/>
      <c r="G26" s="13" t="s">
        <v>9</v>
      </c>
      <c r="H26" s="13"/>
      <c r="I26" s="4"/>
      <c r="J26" s="14" t="s">
        <v>23</v>
      </c>
      <c r="K26" s="14"/>
      <c r="L26" s="4"/>
      <c r="M26" s="11" t="s">
        <v>7</v>
      </c>
      <c r="N26" s="11"/>
      <c r="O26" s="4"/>
      <c r="P26" s="12" t="s">
        <v>10</v>
      </c>
      <c r="Q26" s="12"/>
      <c r="R26" s="4"/>
      <c r="S26" s="13" t="s">
        <v>9</v>
      </c>
      <c r="T26" s="13"/>
      <c r="U26" s="4"/>
      <c r="V26" s="14" t="s">
        <v>23</v>
      </c>
      <c r="W26" s="14"/>
    </row>
    <row r="27" spans="1:23">
      <c r="A27" s="98">
        <f>IF(D3="",0,VLOOKUP(D14,級距表!A:G,3,0))</f>
        <v>2058</v>
      </c>
      <c r="B27" s="99"/>
      <c r="C27" s="10"/>
      <c r="D27" s="102">
        <f>IF(OR(D3="",D7="否"),0,VLOOKUP(D16,級距表!A:G,5,0))</f>
        <v>1235</v>
      </c>
      <c r="E27" s="103"/>
      <c r="F27" s="10"/>
      <c r="G27" s="106">
        <f>IF(D3="",0,VLOOKUP(D18,級距表!A:G,7,0))</f>
        <v>1512</v>
      </c>
      <c r="H27" s="107"/>
      <c r="I27" s="4"/>
      <c r="J27" s="93">
        <f>A27+D27+G27</f>
        <v>4805</v>
      </c>
      <c r="K27" s="94"/>
      <c r="L27" s="4"/>
      <c r="M27" s="98">
        <f>IF(OR(P3="",P11=""),0,ROUND(((ROUND(P14*D34/30*P11*D42,0)+ROUND(P14*D36/30*P11*D42,0))+ROUND(P14*D38/30*P11,0)),0))</f>
        <v>2364</v>
      </c>
      <c r="N27" s="99"/>
      <c r="O27" s="10"/>
      <c r="P27" s="102">
        <f>IF(OR(P3="",P7="否"),0,VLOOKUP(P16,級距表!A:G,5,0))</f>
        <v>2980</v>
      </c>
      <c r="Q27" s="103"/>
      <c r="R27" s="10"/>
      <c r="S27" s="106">
        <f>ROUND(VLOOKUP(P18,級距表!A:G,7,0)/30*P11,0)</f>
        <v>2310</v>
      </c>
      <c r="T27" s="107"/>
      <c r="U27" s="4"/>
      <c r="V27" s="93">
        <f>M27+P27+S27</f>
        <v>7654</v>
      </c>
      <c r="W27" s="94"/>
    </row>
    <row r="28" spans="1:23" ht="17.25" thickBot="1">
      <c r="A28" s="100"/>
      <c r="B28" s="101"/>
      <c r="C28" s="10"/>
      <c r="D28" s="104"/>
      <c r="E28" s="105"/>
      <c r="F28" s="10"/>
      <c r="G28" s="108"/>
      <c r="H28" s="109"/>
      <c r="I28" s="4"/>
      <c r="J28" s="95"/>
      <c r="K28" s="96"/>
      <c r="L28" s="4"/>
      <c r="M28" s="100"/>
      <c r="N28" s="101"/>
      <c r="O28" s="10"/>
      <c r="P28" s="104"/>
      <c r="Q28" s="105"/>
      <c r="R28" s="10"/>
      <c r="S28" s="108"/>
      <c r="T28" s="109"/>
      <c r="U28" s="4"/>
      <c r="V28" s="95"/>
      <c r="W28" s="96"/>
    </row>
    <row r="29" spans="1:23" ht="6" customHeight="1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>
      <c r="A30" s="97" t="str">
        <f>"聘任該員每月薪資"&amp;D3&amp;"元，其總成本為："</f>
        <v>聘任該員每月薪資25200元，其總成本為：</v>
      </c>
      <c r="B30" s="97"/>
      <c r="C30" s="97"/>
      <c r="D30" s="97"/>
      <c r="E30" s="97"/>
      <c r="F30" s="15"/>
      <c r="G30" s="76">
        <f>IF(D3="","",D3+A27+D27+G27)</f>
        <v>30005</v>
      </c>
      <c r="H30" s="77"/>
      <c r="I30" s="77"/>
      <c r="J30" s="77"/>
      <c r="K30" s="78"/>
      <c r="L30" s="4"/>
      <c r="M30" s="75" t="str">
        <f>"聘任該員每日薪資"&amp;P3&amp;"元，聘任"&amp;P11&amp;"日，其總成本為："</f>
        <v>聘任該員每日薪資2000元，聘任19日，其總成本為：</v>
      </c>
      <c r="N30" s="75"/>
      <c r="O30" s="75"/>
      <c r="P30" s="75"/>
      <c r="Q30" s="75"/>
      <c r="R30" s="15"/>
      <c r="S30" s="76">
        <f>IF(P3="","",(P3*P11)+M27+P27+S27)</f>
        <v>45654</v>
      </c>
      <c r="T30" s="77"/>
      <c r="U30" s="77"/>
      <c r="V30" s="77"/>
      <c r="W30" s="78"/>
    </row>
    <row r="31" spans="1:23">
      <c r="A31" s="97"/>
      <c r="B31" s="97"/>
      <c r="C31" s="97"/>
      <c r="D31" s="97"/>
      <c r="E31" s="97"/>
      <c r="F31" s="15"/>
      <c r="G31" s="79"/>
      <c r="H31" s="80"/>
      <c r="I31" s="80"/>
      <c r="J31" s="80"/>
      <c r="K31" s="81"/>
      <c r="L31" s="4"/>
      <c r="M31" s="75"/>
      <c r="N31" s="75"/>
      <c r="O31" s="75"/>
      <c r="P31" s="75"/>
      <c r="Q31" s="75"/>
      <c r="R31" s="15"/>
      <c r="S31" s="79"/>
      <c r="T31" s="80"/>
      <c r="U31" s="80"/>
      <c r="V31" s="80"/>
      <c r="W31" s="81"/>
    </row>
    <row r="32" spans="1:23" ht="17.25" thickBot="1">
      <c r="A32" s="97"/>
      <c r="B32" s="97"/>
      <c r="C32" s="97"/>
      <c r="D32" s="97"/>
      <c r="E32" s="97"/>
      <c r="F32" s="15"/>
      <c r="G32" s="82"/>
      <c r="H32" s="83"/>
      <c r="I32" s="83"/>
      <c r="J32" s="83"/>
      <c r="K32" s="84"/>
      <c r="L32" s="4"/>
      <c r="M32" s="75"/>
      <c r="N32" s="75"/>
      <c r="O32" s="75"/>
      <c r="P32" s="75"/>
      <c r="Q32" s="75"/>
      <c r="R32" s="15"/>
      <c r="S32" s="82"/>
      <c r="T32" s="83"/>
      <c r="U32" s="83"/>
      <c r="V32" s="83"/>
      <c r="W32" s="84"/>
    </row>
    <row r="33" spans="1:23" ht="17.25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39.75" thickBot="1">
      <c r="A34" s="16" t="s">
        <v>27</v>
      </c>
      <c r="B34" s="16"/>
      <c r="C34" s="16"/>
      <c r="D34" s="155">
        <v>0.105</v>
      </c>
      <c r="E34" s="156"/>
      <c r="F34" s="4"/>
      <c r="G34" s="4"/>
      <c r="H34" s="4"/>
      <c r="I34" s="4"/>
      <c r="J34" s="4"/>
      <c r="K34" s="4"/>
      <c r="L34" s="160" t="s">
        <v>36</v>
      </c>
      <c r="M34" s="160"/>
      <c r="N34" s="160"/>
      <c r="O34" s="160"/>
      <c r="P34" s="160"/>
      <c r="Q34" s="4"/>
      <c r="R34" s="4"/>
      <c r="W34" s="4"/>
    </row>
    <row r="35" spans="1:23" ht="6.75" customHeight="1" thickBo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20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7.25" customHeight="1" thickBot="1">
      <c r="A36" s="16" t="s">
        <v>28</v>
      </c>
      <c r="B36" s="16"/>
      <c r="C36" s="16"/>
      <c r="D36" s="157">
        <v>0.01</v>
      </c>
      <c r="E36" s="158"/>
      <c r="F36" s="4"/>
      <c r="G36" s="4"/>
      <c r="H36" s="4"/>
      <c r="I36" s="4"/>
      <c r="J36" s="4"/>
      <c r="K36" s="144" t="s">
        <v>35</v>
      </c>
      <c r="L36" s="145"/>
      <c r="M36" s="145"/>
      <c r="N36" s="145"/>
      <c r="O36" s="145"/>
      <c r="P36" s="145"/>
      <c r="Q36" s="146"/>
      <c r="R36" s="19"/>
      <c r="T36" s="19"/>
      <c r="U36" s="4"/>
      <c r="V36" s="4"/>
      <c r="W36" s="4"/>
    </row>
    <row r="37" spans="1:23" ht="6.75" customHeight="1" thickBot="1">
      <c r="A37" s="4"/>
      <c r="B37" s="4"/>
      <c r="C37" s="4"/>
      <c r="D37" s="17"/>
      <c r="E37" s="4"/>
      <c r="F37" s="4"/>
      <c r="G37" s="4"/>
      <c r="H37" s="4"/>
      <c r="I37" s="4"/>
      <c r="J37" s="4"/>
      <c r="K37" s="147"/>
      <c r="L37" s="148"/>
      <c r="M37" s="148"/>
      <c r="N37" s="148"/>
      <c r="O37" s="148"/>
      <c r="P37" s="148"/>
      <c r="Q37" s="149"/>
      <c r="R37" s="19"/>
      <c r="S37" s="19"/>
      <c r="T37" s="19"/>
      <c r="U37" s="4"/>
      <c r="V37" s="4"/>
      <c r="W37" s="4"/>
    </row>
    <row r="38" spans="1:23" ht="17.25" customHeight="1" thickBot="1">
      <c r="A38" s="16" t="s">
        <v>29</v>
      </c>
      <c r="B38" s="16"/>
      <c r="C38" s="16"/>
      <c r="D38" s="159">
        <v>1E-3</v>
      </c>
      <c r="E38" s="158"/>
      <c r="F38" s="4"/>
      <c r="G38" s="4"/>
      <c r="H38" s="4"/>
      <c r="I38" s="4"/>
      <c r="J38" s="4"/>
      <c r="K38" s="147"/>
      <c r="L38" s="148"/>
      <c r="M38" s="148"/>
      <c r="N38" s="148"/>
      <c r="O38" s="148"/>
      <c r="P38" s="148"/>
      <c r="Q38" s="149"/>
      <c r="R38" s="19"/>
      <c r="S38" s="19"/>
      <c r="T38" s="19"/>
      <c r="U38" s="4"/>
      <c r="V38" s="4"/>
      <c r="W38" s="4"/>
    </row>
    <row r="39" spans="1:23" ht="6.75" customHeight="1" thickBot="1">
      <c r="K39" s="150"/>
      <c r="L39" s="151"/>
      <c r="M39" s="151"/>
      <c r="N39" s="151"/>
      <c r="O39" s="151"/>
      <c r="P39" s="151"/>
      <c r="Q39" s="152"/>
      <c r="R39" s="19"/>
      <c r="S39" s="19"/>
      <c r="T39" s="19"/>
    </row>
    <row r="40" spans="1:23" ht="17.25" customHeight="1" thickBot="1">
      <c r="A40" s="18" t="s">
        <v>30</v>
      </c>
      <c r="B40" s="18"/>
      <c r="C40" s="18"/>
      <c r="D40" s="153">
        <v>0.2</v>
      </c>
      <c r="E40" s="154"/>
      <c r="K40" s="19"/>
      <c r="L40" s="19"/>
      <c r="M40" s="19"/>
      <c r="N40" s="19"/>
      <c r="O40" s="19"/>
      <c r="P40" s="19"/>
      <c r="Q40" s="19"/>
      <c r="R40" s="19"/>
      <c r="S40" s="19"/>
      <c r="T40" s="19"/>
    </row>
    <row r="41" spans="1:23" ht="6.75" customHeight="1" thickBot="1">
      <c r="K41" s="19"/>
      <c r="L41" s="19"/>
      <c r="M41" s="19"/>
      <c r="N41" s="19"/>
      <c r="O41" s="19"/>
      <c r="P41" s="19"/>
      <c r="Q41" s="19"/>
      <c r="R41" s="19"/>
      <c r="S41" s="19"/>
      <c r="T41" s="19"/>
    </row>
    <row r="42" spans="1:23" ht="17.25" customHeight="1" thickBot="1">
      <c r="A42" s="18" t="s">
        <v>31</v>
      </c>
      <c r="B42" s="18"/>
      <c r="C42" s="18"/>
      <c r="D42" s="153">
        <v>0.7</v>
      </c>
      <c r="E42" s="154"/>
      <c r="K42" s="74" t="s">
        <v>37</v>
      </c>
      <c r="L42" s="19"/>
      <c r="M42" s="19"/>
      <c r="N42" s="19"/>
      <c r="O42" s="19"/>
      <c r="P42" s="19"/>
      <c r="Q42" s="19"/>
      <c r="R42" s="19"/>
      <c r="S42" s="19"/>
      <c r="T42" s="19"/>
    </row>
    <row r="106" spans="5:17">
      <c r="E106" t="s">
        <v>17</v>
      </c>
      <c r="Q106">
        <v>1</v>
      </c>
    </row>
    <row r="107" spans="5:17">
      <c r="E107" t="s">
        <v>19</v>
      </c>
      <c r="Q107">
        <v>2</v>
      </c>
    </row>
    <row r="108" spans="5:17">
      <c r="Q108">
        <v>3</v>
      </c>
    </row>
    <row r="109" spans="5:17">
      <c r="Q109">
        <v>4</v>
      </c>
    </row>
    <row r="110" spans="5:17">
      <c r="Q110">
        <v>5</v>
      </c>
    </row>
    <row r="111" spans="5:17">
      <c r="Q111">
        <v>6</v>
      </c>
    </row>
    <row r="112" spans="5:17">
      <c r="Q112">
        <v>7</v>
      </c>
    </row>
    <row r="113" spans="17:17">
      <c r="Q113">
        <v>8</v>
      </c>
    </row>
    <row r="114" spans="17:17">
      <c r="Q114">
        <v>9</v>
      </c>
    </row>
    <row r="115" spans="17:17">
      <c r="Q115">
        <v>10</v>
      </c>
    </row>
    <row r="116" spans="17:17">
      <c r="Q116">
        <v>11</v>
      </c>
    </row>
    <row r="117" spans="17:17">
      <c r="Q117">
        <v>12</v>
      </c>
    </row>
    <row r="118" spans="17:17">
      <c r="Q118">
        <v>13</v>
      </c>
    </row>
    <row r="119" spans="17:17">
      <c r="Q119">
        <v>14</v>
      </c>
    </row>
    <row r="120" spans="17:17">
      <c r="Q120">
        <v>15</v>
      </c>
    </row>
    <row r="121" spans="17:17">
      <c r="Q121">
        <v>16</v>
      </c>
    </row>
    <row r="122" spans="17:17">
      <c r="Q122">
        <v>17</v>
      </c>
    </row>
    <row r="123" spans="17:17">
      <c r="Q123">
        <v>18</v>
      </c>
    </row>
    <row r="124" spans="17:17">
      <c r="Q124">
        <v>19</v>
      </c>
    </row>
    <row r="125" spans="17:17">
      <c r="Q125">
        <v>20</v>
      </c>
    </row>
    <row r="126" spans="17:17">
      <c r="Q126">
        <v>21</v>
      </c>
    </row>
    <row r="127" spans="17:17">
      <c r="Q127">
        <v>22</v>
      </c>
    </row>
    <row r="128" spans="17:17">
      <c r="Q128">
        <v>23</v>
      </c>
    </row>
    <row r="129" spans="17:17">
      <c r="Q129">
        <v>24</v>
      </c>
    </row>
    <row r="130" spans="17:17">
      <c r="Q130">
        <v>25</v>
      </c>
    </row>
    <row r="131" spans="17:17">
      <c r="Q131">
        <v>26</v>
      </c>
    </row>
    <row r="132" spans="17:17">
      <c r="Q132">
        <v>27</v>
      </c>
    </row>
    <row r="133" spans="17:17">
      <c r="Q133">
        <v>28</v>
      </c>
    </row>
    <row r="134" spans="17:17">
      <c r="Q134">
        <v>29</v>
      </c>
    </row>
    <row r="135" spans="17:17">
      <c r="Q135">
        <v>30</v>
      </c>
    </row>
  </sheetData>
  <sheetProtection algorithmName="SHA-512" hashValue="T2zMssVeV717QQ88vOgDiFOY31ME18+mZElIc2LFf9ZPFipiKCmjL0ozgT/oneAOrTfPGi2/xdO2gIoZQdKtdw==" saltValue="E0RuSxxIvAeKnArpkwjAXQ==" spinCount="100000" sheet="1" formatCells="0" formatColumns="0" formatRows="0" insertColumns="0" insertRows="0" insertHyperlinks="0" deleteColumns="0" deleteRows="0" sort="0" autoFilter="0" pivotTables="0"/>
  <protectedRanges>
    <protectedRange sqref="P7:T7" name="範圍1"/>
  </protectedRanges>
  <dataConsolidate/>
  <customSheetViews>
    <customSheetView guid="{9E1C96A7-067B-4F3F-ADE4-8ACC692DA2C4}" scale="85" fitToPage="1">
      <selection activeCell="K36" sqref="K36:Q39"/>
      <pageMargins left="0.7" right="0.7" top="0.75" bottom="0.75" header="0.3" footer="0.3"/>
      <pageSetup paperSize="9" scale="81" orientation="landscape" r:id="rId1"/>
    </customSheetView>
  </customSheetViews>
  <mergeCells count="51">
    <mergeCell ref="K36:Q39"/>
    <mergeCell ref="D40:E40"/>
    <mergeCell ref="D42:E42"/>
    <mergeCell ref="D34:E34"/>
    <mergeCell ref="D36:E36"/>
    <mergeCell ref="D38:E38"/>
    <mergeCell ref="L34:P34"/>
    <mergeCell ref="A22:B23"/>
    <mergeCell ref="D22:E23"/>
    <mergeCell ref="G22:H23"/>
    <mergeCell ref="A27:B28"/>
    <mergeCell ref="D27:E28"/>
    <mergeCell ref="G27:H28"/>
    <mergeCell ref="D18:H18"/>
    <mergeCell ref="A9:B9"/>
    <mergeCell ref="A7:B7"/>
    <mergeCell ref="A3:B5"/>
    <mergeCell ref="D7:H7"/>
    <mergeCell ref="D9:H9"/>
    <mergeCell ref="D3:H5"/>
    <mergeCell ref="D14:H14"/>
    <mergeCell ref="D16:H16"/>
    <mergeCell ref="V22:W23"/>
    <mergeCell ref="P14:T14"/>
    <mergeCell ref="P16:T16"/>
    <mergeCell ref="P3:T5"/>
    <mergeCell ref="P7:T7"/>
    <mergeCell ref="A1:K1"/>
    <mergeCell ref="M1:W1"/>
    <mergeCell ref="M7:N7"/>
    <mergeCell ref="M3:N5"/>
    <mergeCell ref="M11:N11"/>
    <mergeCell ref="P11:T11"/>
    <mergeCell ref="M9:N9"/>
    <mergeCell ref="P9:T9"/>
    <mergeCell ref="M30:Q32"/>
    <mergeCell ref="S30:W32"/>
    <mergeCell ref="A11:B11"/>
    <mergeCell ref="D11:H11"/>
    <mergeCell ref="J22:K23"/>
    <mergeCell ref="J27:K28"/>
    <mergeCell ref="G30:K32"/>
    <mergeCell ref="A30:E32"/>
    <mergeCell ref="M27:N28"/>
    <mergeCell ref="P27:Q28"/>
    <mergeCell ref="S27:T28"/>
    <mergeCell ref="V27:W28"/>
    <mergeCell ref="P18:T18"/>
    <mergeCell ref="M22:N23"/>
    <mergeCell ref="P22:Q23"/>
    <mergeCell ref="S22:T23"/>
  </mergeCells>
  <phoneticPr fontId="2" type="noConversion"/>
  <dataValidations count="2">
    <dataValidation type="list" allowBlank="1" showInputMessage="1" showErrorMessage="1" sqref="D7:H7 D9:H9 P9:T9 P7:T7" xr:uid="{00000000-0002-0000-0000-000000000000}">
      <formula1>$E$106:$E$107</formula1>
    </dataValidation>
    <dataValidation type="list" allowBlank="1" showInputMessage="1" showErrorMessage="1" sqref="P11:T11" xr:uid="{00000000-0002-0000-0000-000001000000}">
      <formula1>$Q$106:$Q$135</formula1>
    </dataValidation>
  </dataValidations>
  <pageMargins left="0.7" right="0.7" top="0.75" bottom="0.75" header="0.3" footer="0.3"/>
  <pageSetup paperSize="9" scale="7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67"/>
  <sheetViews>
    <sheetView zoomScaleNormal="100" zoomScaleSheetLayoutView="100" workbookViewId="0">
      <selection activeCell="K15" sqref="K15:L15"/>
    </sheetView>
  </sheetViews>
  <sheetFormatPr defaultRowHeight="16.5"/>
  <cols>
    <col min="1" max="1" width="9.5" style="44" bestFit="1" customWidth="1"/>
    <col min="2" max="2" width="9" style="45"/>
    <col min="3" max="3" width="9.75" style="44" bestFit="1" customWidth="1"/>
    <col min="4" max="4" width="9" style="45"/>
    <col min="5" max="5" width="9.75" style="44" bestFit="1" customWidth="1"/>
    <col min="6" max="6" width="9" style="45"/>
    <col min="7" max="7" width="9.75" style="44" bestFit="1" customWidth="1"/>
    <col min="9" max="9" width="4.875" style="45" bestFit="1" customWidth="1"/>
    <col min="10" max="10" width="9.5" style="45" bestFit="1" customWidth="1"/>
    <col min="11" max="12" width="9.125" style="45" bestFit="1" customWidth="1"/>
    <col min="13" max="13" width="1.75" customWidth="1"/>
    <col min="14" max="14" width="4.875" style="49" bestFit="1" customWidth="1"/>
    <col min="15" max="15" width="9.5" style="49" bestFit="1" customWidth="1"/>
    <col min="16" max="17" width="9.125" style="49" bestFit="1" customWidth="1"/>
    <col min="18" max="18" width="1.75" style="49" customWidth="1"/>
    <col min="19" max="19" width="4.875" style="49" bestFit="1" customWidth="1"/>
    <col min="20" max="20" width="9.5" style="49" bestFit="1" customWidth="1"/>
    <col min="21" max="22" width="9.125" style="49" bestFit="1" customWidth="1"/>
  </cols>
  <sheetData>
    <row r="1" spans="1:22">
      <c r="A1" s="31" t="s">
        <v>0</v>
      </c>
      <c r="B1" s="32" t="s">
        <v>1</v>
      </c>
      <c r="C1" s="33" t="s">
        <v>6</v>
      </c>
      <c r="D1" s="32" t="s">
        <v>2</v>
      </c>
      <c r="E1" s="33" t="s">
        <v>3</v>
      </c>
      <c r="F1" s="32" t="s">
        <v>4</v>
      </c>
      <c r="G1" s="34" t="s">
        <v>5</v>
      </c>
      <c r="I1" s="31"/>
      <c r="J1" s="33" t="s">
        <v>0</v>
      </c>
      <c r="K1" s="32" t="s">
        <v>1</v>
      </c>
      <c r="L1" s="34" t="s">
        <v>6</v>
      </c>
      <c r="N1" s="50"/>
      <c r="O1" s="51" t="s">
        <v>0</v>
      </c>
      <c r="P1" s="52" t="s">
        <v>2</v>
      </c>
      <c r="Q1" s="46" t="s">
        <v>3</v>
      </c>
      <c r="S1" s="50"/>
      <c r="T1" s="51" t="s">
        <v>0</v>
      </c>
      <c r="U1" s="52" t="s">
        <v>4</v>
      </c>
      <c r="V1" s="46" t="s">
        <v>5</v>
      </c>
    </row>
    <row r="2" spans="1:22">
      <c r="A2" s="35">
        <v>1500</v>
      </c>
      <c r="B2" s="30">
        <v>255</v>
      </c>
      <c r="C2" s="29">
        <v>905</v>
      </c>
      <c r="D2" s="71">
        <v>372</v>
      </c>
      <c r="E2" s="72">
        <v>1176</v>
      </c>
      <c r="F2" s="27">
        <v>90</v>
      </c>
      <c r="G2" s="28">
        <v>90</v>
      </c>
      <c r="I2" s="35">
        <v>1</v>
      </c>
      <c r="J2" s="26">
        <v>45800</v>
      </c>
      <c r="K2" s="25">
        <v>1054</v>
      </c>
      <c r="L2" s="29">
        <v>3733</v>
      </c>
      <c r="N2" s="53">
        <v>1</v>
      </c>
      <c r="O2" s="54">
        <v>182000</v>
      </c>
      <c r="P2" s="73">
        <v>2823</v>
      </c>
      <c r="Q2" s="72">
        <v>8920</v>
      </c>
      <c r="S2" s="53">
        <v>1</v>
      </c>
      <c r="T2" s="54">
        <v>150000</v>
      </c>
      <c r="U2" s="55">
        <v>9000</v>
      </c>
      <c r="V2" s="56">
        <v>9000</v>
      </c>
    </row>
    <row r="3" spans="1:22">
      <c r="A3" s="35">
        <v>3000</v>
      </c>
      <c r="B3" s="30">
        <v>255</v>
      </c>
      <c r="C3" s="29">
        <v>905</v>
      </c>
      <c r="D3" s="71">
        <v>372</v>
      </c>
      <c r="E3" s="72">
        <v>1176</v>
      </c>
      <c r="F3" s="27">
        <v>180</v>
      </c>
      <c r="G3" s="28">
        <v>180</v>
      </c>
      <c r="I3" s="35">
        <v>2</v>
      </c>
      <c r="J3" s="26">
        <v>43900</v>
      </c>
      <c r="K3" s="25">
        <v>1010</v>
      </c>
      <c r="L3" s="29">
        <v>3578</v>
      </c>
      <c r="N3" s="53">
        <v>2</v>
      </c>
      <c r="O3" s="54">
        <v>175600</v>
      </c>
      <c r="P3" s="73">
        <v>2724</v>
      </c>
      <c r="Q3" s="72">
        <v>8606</v>
      </c>
      <c r="S3" s="53">
        <v>2</v>
      </c>
      <c r="T3" s="54">
        <v>147900</v>
      </c>
      <c r="U3" s="55">
        <v>8874</v>
      </c>
      <c r="V3" s="56">
        <v>8874</v>
      </c>
    </row>
    <row r="4" spans="1:22">
      <c r="A4" s="35">
        <v>4500</v>
      </c>
      <c r="B4" s="30">
        <v>255</v>
      </c>
      <c r="C4" s="29">
        <v>905</v>
      </c>
      <c r="D4" s="71">
        <v>372</v>
      </c>
      <c r="E4" s="72">
        <v>1176</v>
      </c>
      <c r="F4" s="27">
        <v>270</v>
      </c>
      <c r="G4" s="28">
        <v>270</v>
      </c>
      <c r="I4" s="35">
        <v>3</v>
      </c>
      <c r="J4" s="26">
        <v>42000</v>
      </c>
      <c r="K4" s="25">
        <v>966</v>
      </c>
      <c r="L4" s="29">
        <v>3423</v>
      </c>
      <c r="N4" s="53">
        <v>3</v>
      </c>
      <c r="O4" s="54">
        <v>169200</v>
      </c>
      <c r="P4" s="73">
        <v>2624</v>
      </c>
      <c r="Q4" s="72">
        <v>8293</v>
      </c>
      <c r="S4" s="53">
        <v>3</v>
      </c>
      <c r="T4" s="54">
        <v>142500</v>
      </c>
      <c r="U4" s="55">
        <v>8550</v>
      </c>
      <c r="V4" s="56">
        <v>8550</v>
      </c>
    </row>
    <row r="5" spans="1:22">
      <c r="A5" s="35">
        <v>6000</v>
      </c>
      <c r="B5" s="30">
        <v>255</v>
      </c>
      <c r="C5" s="29">
        <v>905</v>
      </c>
      <c r="D5" s="71">
        <v>372</v>
      </c>
      <c r="E5" s="72">
        <v>1176</v>
      </c>
      <c r="F5" s="27">
        <v>360</v>
      </c>
      <c r="G5" s="28">
        <v>360</v>
      </c>
      <c r="I5" s="35">
        <v>4</v>
      </c>
      <c r="J5" s="26">
        <v>40100</v>
      </c>
      <c r="K5" s="25">
        <v>922</v>
      </c>
      <c r="L5" s="29">
        <v>3268</v>
      </c>
      <c r="N5" s="53">
        <v>4</v>
      </c>
      <c r="O5" s="54">
        <v>162800</v>
      </c>
      <c r="P5" s="73">
        <v>2525</v>
      </c>
      <c r="Q5" s="72">
        <v>7979</v>
      </c>
      <c r="S5" s="53">
        <v>4</v>
      </c>
      <c r="T5" s="54">
        <v>137100</v>
      </c>
      <c r="U5" s="55">
        <v>8226</v>
      </c>
      <c r="V5" s="56">
        <v>8226</v>
      </c>
    </row>
    <row r="6" spans="1:22">
      <c r="A6" s="35">
        <v>7500</v>
      </c>
      <c r="B6" s="30">
        <v>255</v>
      </c>
      <c r="C6" s="29">
        <v>905</v>
      </c>
      <c r="D6" s="71">
        <v>372</v>
      </c>
      <c r="E6" s="72">
        <v>1176</v>
      </c>
      <c r="F6" s="27">
        <v>450</v>
      </c>
      <c r="G6" s="28">
        <v>450</v>
      </c>
      <c r="I6" s="35">
        <v>5</v>
      </c>
      <c r="J6" s="26">
        <v>38200</v>
      </c>
      <c r="K6" s="25">
        <v>878</v>
      </c>
      <c r="L6" s="29">
        <v>3113</v>
      </c>
      <c r="N6" s="53">
        <v>5</v>
      </c>
      <c r="O6" s="54">
        <v>156400</v>
      </c>
      <c r="P6" s="73">
        <v>2426</v>
      </c>
      <c r="Q6" s="72">
        <v>7665</v>
      </c>
      <c r="S6" s="53">
        <v>5</v>
      </c>
      <c r="T6" s="54">
        <v>131700</v>
      </c>
      <c r="U6" s="55">
        <v>7902</v>
      </c>
      <c r="V6" s="56">
        <v>7902</v>
      </c>
    </row>
    <row r="7" spans="1:22">
      <c r="A7" s="35">
        <v>8700</v>
      </c>
      <c r="B7" s="30">
        <v>255</v>
      </c>
      <c r="C7" s="29">
        <v>905</v>
      </c>
      <c r="D7" s="71">
        <v>372</v>
      </c>
      <c r="E7" s="72">
        <v>1176</v>
      </c>
      <c r="F7" s="27">
        <v>522</v>
      </c>
      <c r="G7" s="28">
        <v>522</v>
      </c>
      <c r="I7" s="35">
        <v>6</v>
      </c>
      <c r="J7" s="26">
        <v>36300</v>
      </c>
      <c r="K7" s="25">
        <v>835</v>
      </c>
      <c r="L7" s="29">
        <v>2958</v>
      </c>
      <c r="N7" s="53">
        <v>6</v>
      </c>
      <c r="O7" s="54">
        <v>150000</v>
      </c>
      <c r="P7" s="73">
        <v>2327</v>
      </c>
      <c r="Q7" s="72">
        <v>7352</v>
      </c>
      <c r="S7" s="53">
        <v>6</v>
      </c>
      <c r="T7" s="54">
        <v>126300</v>
      </c>
      <c r="U7" s="55">
        <v>7578</v>
      </c>
      <c r="V7" s="56">
        <v>7578</v>
      </c>
    </row>
    <row r="8" spans="1:22">
      <c r="A8" s="35">
        <v>9900</v>
      </c>
      <c r="B8" s="30">
        <v>255</v>
      </c>
      <c r="C8" s="29">
        <v>905</v>
      </c>
      <c r="D8" s="71">
        <v>372</v>
      </c>
      <c r="E8" s="72">
        <v>1176</v>
      </c>
      <c r="F8" s="27">
        <v>594</v>
      </c>
      <c r="G8" s="28">
        <v>594</v>
      </c>
      <c r="I8" s="35">
        <v>7</v>
      </c>
      <c r="J8" s="26">
        <v>34800</v>
      </c>
      <c r="K8" s="25">
        <v>801</v>
      </c>
      <c r="L8" s="29">
        <v>2837</v>
      </c>
      <c r="N8" s="53">
        <v>7</v>
      </c>
      <c r="O8" s="54">
        <v>147900</v>
      </c>
      <c r="P8" s="73">
        <v>2294</v>
      </c>
      <c r="Q8" s="72">
        <v>7249</v>
      </c>
      <c r="S8" s="53">
        <v>7</v>
      </c>
      <c r="T8" s="54">
        <v>120900</v>
      </c>
      <c r="U8" s="55">
        <v>7254</v>
      </c>
      <c r="V8" s="56">
        <v>7254</v>
      </c>
    </row>
    <row r="9" spans="1:22">
      <c r="A9" s="35">
        <v>11100</v>
      </c>
      <c r="B9" s="30">
        <v>255</v>
      </c>
      <c r="C9" s="29">
        <v>905</v>
      </c>
      <c r="D9" s="71">
        <v>372</v>
      </c>
      <c r="E9" s="72">
        <v>1176</v>
      </c>
      <c r="F9" s="27">
        <v>666</v>
      </c>
      <c r="G9" s="28">
        <v>666</v>
      </c>
      <c r="I9" s="35">
        <v>8</v>
      </c>
      <c r="J9" s="26">
        <v>33300</v>
      </c>
      <c r="K9" s="25">
        <v>766</v>
      </c>
      <c r="L9" s="29">
        <v>2714</v>
      </c>
      <c r="N9" s="53">
        <v>8</v>
      </c>
      <c r="O9" s="54">
        <v>142500</v>
      </c>
      <c r="P9" s="73">
        <v>2210</v>
      </c>
      <c r="Q9" s="72">
        <v>6984</v>
      </c>
      <c r="S9" s="53">
        <v>8</v>
      </c>
      <c r="T9" s="54">
        <v>115500</v>
      </c>
      <c r="U9" s="55">
        <v>6930</v>
      </c>
      <c r="V9" s="56">
        <v>6930</v>
      </c>
    </row>
    <row r="10" spans="1:22">
      <c r="A10" s="35">
        <v>12540</v>
      </c>
      <c r="B10" s="25">
        <v>288</v>
      </c>
      <c r="C10" s="29">
        <v>1023</v>
      </c>
      <c r="D10" s="71">
        <v>372</v>
      </c>
      <c r="E10" s="72">
        <v>1176</v>
      </c>
      <c r="F10" s="27">
        <v>752</v>
      </c>
      <c r="G10" s="28">
        <v>752</v>
      </c>
      <c r="I10" s="35">
        <v>9</v>
      </c>
      <c r="J10" s="26">
        <v>31800</v>
      </c>
      <c r="K10" s="25">
        <v>732</v>
      </c>
      <c r="L10" s="29">
        <v>2592</v>
      </c>
      <c r="N10" s="53">
        <v>9</v>
      </c>
      <c r="O10" s="54">
        <v>137100</v>
      </c>
      <c r="P10" s="73">
        <v>2126</v>
      </c>
      <c r="Q10" s="72">
        <v>6719</v>
      </c>
      <c r="S10" s="53">
        <v>9</v>
      </c>
      <c r="T10" s="54">
        <v>110100</v>
      </c>
      <c r="U10" s="55">
        <v>6606</v>
      </c>
      <c r="V10" s="56">
        <v>6606</v>
      </c>
    </row>
    <row r="11" spans="1:22">
      <c r="A11" s="35">
        <v>13500</v>
      </c>
      <c r="B11" s="25">
        <v>311</v>
      </c>
      <c r="C11" s="29">
        <v>1101</v>
      </c>
      <c r="D11" s="71">
        <v>372</v>
      </c>
      <c r="E11" s="72">
        <v>1176</v>
      </c>
      <c r="F11" s="27">
        <v>810</v>
      </c>
      <c r="G11" s="28">
        <v>810</v>
      </c>
      <c r="I11" s="35">
        <v>10</v>
      </c>
      <c r="J11" s="26">
        <v>30300</v>
      </c>
      <c r="K11" s="25">
        <v>697</v>
      </c>
      <c r="L11" s="29">
        <v>2469</v>
      </c>
      <c r="N11" s="53">
        <v>10</v>
      </c>
      <c r="O11" s="54">
        <v>131700</v>
      </c>
      <c r="P11" s="73">
        <v>2043</v>
      </c>
      <c r="Q11" s="72">
        <v>6455</v>
      </c>
      <c r="S11" s="53">
        <v>10</v>
      </c>
      <c r="T11" s="54">
        <v>105600</v>
      </c>
      <c r="U11" s="55">
        <v>6336</v>
      </c>
      <c r="V11" s="56">
        <v>6336</v>
      </c>
    </row>
    <row r="12" spans="1:22">
      <c r="A12" s="35">
        <v>15840</v>
      </c>
      <c r="B12" s="25">
        <v>365</v>
      </c>
      <c r="C12" s="29">
        <v>1291</v>
      </c>
      <c r="D12" s="71">
        <v>372</v>
      </c>
      <c r="E12" s="72">
        <v>1176</v>
      </c>
      <c r="F12" s="27">
        <v>950</v>
      </c>
      <c r="G12" s="28">
        <v>950</v>
      </c>
      <c r="I12" s="35">
        <v>11</v>
      </c>
      <c r="J12" s="26">
        <v>28800</v>
      </c>
      <c r="K12" s="25">
        <v>663</v>
      </c>
      <c r="L12" s="29">
        <v>2348</v>
      </c>
      <c r="N12" s="53">
        <v>11</v>
      </c>
      <c r="O12" s="54">
        <v>126300</v>
      </c>
      <c r="P12" s="73">
        <v>1959</v>
      </c>
      <c r="Q12" s="72">
        <v>6190</v>
      </c>
      <c r="S12" s="53">
        <v>11</v>
      </c>
      <c r="T12" s="54">
        <v>101100</v>
      </c>
      <c r="U12" s="55">
        <v>6066</v>
      </c>
      <c r="V12" s="56">
        <v>6066</v>
      </c>
    </row>
    <row r="13" spans="1:22">
      <c r="A13" s="35">
        <v>16500</v>
      </c>
      <c r="B13" s="25">
        <v>380</v>
      </c>
      <c r="C13" s="29">
        <v>1346</v>
      </c>
      <c r="D13" s="71">
        <v>372</v>
      </c>
      <c r="E13" s="72">
        <v>1176</v>
      </c>
      <c r="F13" s="27">
        <v>990</v>
      </c>
      <c r="G13" s="28">
        <v>990</v>
      </c>
      <c r="I13" s="35">
        <v>12</v>
      </c>
      <c r="J13" s="26">
        <v>27600</v>
      </c>
      <c r="K13" s="25">
        <v>635</v>
      </c>
      <c r="L13" s="29">
        <v>2250</v>
      </c>
      <c r="N13" s="53">
        <v>12</v>
      </c>
      <c r="O13" s="54">
        <v>120900</v>
      </c>
      <c r="P13" s="73">
        <v>1875</v>
      </c>
      <c r="Q13" s="72">
        <v>5926</v>
      </c>
      <c r="S13" s="53">
        <v>12</v>
      </c>
      <c r="T13" s="54">
        <v>96600</v>
      </c>
      <c r="U13" s="55">
        <v>5796</v>
      </c>
      <c r="V13" s="56">
        <v>5796</v>
      </c>
    </row>
    <row r="14" spans="1:22">
      <c r="A14" s="35">
        <v>17280</v>
      </c>
      <c r="B14" s="25">
        <v>398</v>
      </c>
      <c r="C14" s="29">
        <v>1408</v>
      </c>
      <c r="D14" s="71">
        <v>372</v>
      </c>
      <c r="E14" s="72">
        <v>1176</v>
      </c>
      <c r="F14" s="27">
        <v>1037</v>
      </c>
      <c r="G14" s="28">
        <v>1037</v>
      </c>
      <c r="I14" s="35">
        <v>13</v>
      </c>
      <c r="J14" s="26">
        <v>26400</v>
      </c>
      <c r="K14" s="25">
        <v>607</v>
      </c>
      <c r="L14" s="29">
        <v>2151</v>
      </c>
      <c r="N14" s="53">
        <v>13</v>
      </c>
      <c r="O14" s="54">
        <v>115500</v>
      </c>
      <c r="P14" s="73">
        <v>1791</v>
      </c>
      <c r="Q14" s="72">
        <v>5661</v>
      </c>
      <c r="S14" s="53">
        <v>13</v>
      </c>
      <c r="T14" s="54">
        <v>92100</v>
      </c>
      <c r="U14" s="55">
        <v>5526</v>
      </c>
      <c r="V14" s="56">
        <v>5526</v>
      </c>
    </row>
    <row r="15" spans="1:22">
      <c r="A15" s="35">
        <v>17880</v>
      </c>
      <c r="B15" s="25">
        <v>411</v>
      </c>
      <c r="C15" s="29">
        <v>1457</v>
      </c>
      <c r="D15" s="71">
        <v>372</v>
      </c>
      <c r="E15" s="72">
        <v>1176</v>
      </c>
      <c r="F15" s="27">
        <v>1073</v>
      </c>
      <c r="G15" s="28">
        <v>1073</v>
      </c>
      <c r="I15" s="35">
        <v>14</v>
      </c>
      <c r="J15" s="26">
        <v>25200</v>
      </c>
      <c r="K15" s="25">
        <v>581</v>
      </c>
      <c r="L15" s="29">
        <v>2058</v>
      </c>
      <c r="N15" s="53">
        <v>14</v>
      </c>
      <c r="O15" s="54">
        <v>110100</v>
      </c>
      <c r="P15" s="73">
        <v>1708</v>
      </c>
      <c r="Q15" s="72">
        <v>5396</v>
      </c>
      <c r="S15" s="53">
        <v>14</v>
      </c>
      <c r="T15" s="54">
        <v>87600</v>
      </c>
      <c r="U15" s="55">
        <v>5256</v>
      </c>
      <c r="V15" s="56">
        <v>5256</v>
      </c>
    </row>
    <row r="16" spans="1:22">
      <c r="A16" s="35">
        <v>19047</v>
      </c>
      <c r="B16" s="25">
        <v>438</v>
      </c>
      <c r="C16" s="29">
        <v>1552</v>
      </c>
      <c r="D16" s="71">
        <v>372</v>
      </c>
      <c r="E16" s="72">
        <v>1176</v>
      </c>
      <c r="F16" s="27">
        <v>1143</v>
      </c>
      <c r="G16" s="28">
        <v>1143</v>
      </c>
      <c r="I16" s="35">
        <v>15</v>
      </c>
      <c r="J16" s="26">
        <v>24000</v>
      </c>
      <c r="K16" s="25">
        <v>552</v>
      </c>
      <c r="L16" s="29">
        <v>1956</v>
      </c>
      <c r="N16" s="53">
        <v>15</v>
      </c>
      <c r="O16" s="54">
        <v>105600</v>
      </c>
      <c r="P16" s="73">
        <v>1638</v>
      </c>
      <c r="Q16" s="72">
        <v>5176</v>
      </c>
      <c r="S16" s="53">
        <v>15</v>
      </c>
      <c r="T16" s="54">
        <v>83900</v>
      </c>
      <c r="U16" s="55">
        <v>5034</v>
      </c>
      <c r="V16" s="56">
        <v>5034</v>
      </c>
    </row>
    <row r="17" spans="1:22">
      <c r="A17" s="35">
        <v>20008</v>
      </c>
      <c r="B17" s="25">
        <v>460</v>
      </c>
      <c r="C17" s="29">
        <v>1631</v>
      </c>
      <c r="D17" s="71">
        <v>372</v>
      </c>
      <c r="E17" s="72">
        <v>1176</v>
      </c>
      <c r="F17" s="27">
        <v>1200</v>
      </c>
      <c r="G17" s="28">
        <v>1200</v>
      </c>
      <c r="I17" s="70">
        <v>16</v>
      </c>
      <c r="J17" s="26">
        <v>23100</v>
      </c>
      <c r="K17" s="25">
        <v>531</v>
      </c>
      <c r="L17" s="29">
        <v>1883</v>
      </c>
      <c r="N17" s="53">
        <v>16</v>
      </c>
      <c r="O17" s="54">
        <v>101100</v>
      </c>
      <c r="P17" s="73">
        <v>1568</v>
      </c>
      <c r="Q17" s="72">
        <v>4955</v>
      </c>
      <c r="S17" s="53">
        <v>16</v>
      </c>
      <c r="T17" s="54">
        <v>80200</v>
      </c>
      <c r="U17" s="55">
        <v>4812</v>
      </c>
      <c r="V17" s="56">
        <v>4812</v>
      </c>
    </row>
    <row r="18" spans="1:22">
      <c r="A18" s="35">
        <v>21009</v>
      </c>
      <c r="B18" s="25">
        <v>483</v>
      </c>
      <c r="C18" s="29">
        <v>1712</v>
      </c>
      <c r="D18" s="71">
        <v>372</v>
      </c>
      <c r="E18" s="72">
        <v>1176</v>
      </c>
      <c r="F18" s="27">
        <v>1260</v>
      </c>
      <c r="G18" s="28">
        <v>1260</v>
      </c>
      <c r="I18" s="70">
        <v>17</v>
      </c>
      <c r="J18" s="26">
        <v>22000</v>
      </c>
      <c r="K18" s="25">
        <v>506</v>
      </c>
      <c r="L18" s="29">
        <v>1793</v>
      </c>
      <c r="N18" s="53">
        <v>17</v>
      </c>
      <c r="O18" s="54">
        <v>96600</v>
      </c>
      <c r="P18" s="73">
        <v>1498</v>
      </c>
      <c r="Q18" s="72">
        <v>4735</v>
      </c>
      <c r="S18" s="53">
        <v>17</v>
      </c>
      <c r="T18" s="54">
        <v>76500</v>
      </c>
      <c r="U18" s="55">
        <v>4590</v>
      </c>
      <c r="V18" s="56">
        <v>4590</v>
      </c>
    </row>
    <row r="19" spans="1:22">
      <c r="A19" s="35">
        <v>22000</v>
      </c>
      <c r="B19" s="25">
        <v>506</v>
      </c>
      <c r="C19" s="29">
        <v>1793</v>
      </c>
      <c r="D19" s="71">
        <v>372</v>
      </c>
      <c r="E19" s="72">
        <v>1176</v>
      </c>
      <c r="F19" s="27">
        <v>1320</v>
      </c>
      <c r="G19" s="28">
        <v>1320</v>
      </c>
      <c r="I19" s="70">
        <v>18</v>
      </c>
      <c r="J19" s="26">
        <v>21009</v>
      </c>
      <c r="K19" s="25">
        <v>483</v>
      </c>
      <c r="L19" s="29">
        <v>1712</v>
      </c>
      <c r="N19" s="53">
        <v>18</v>
      </c>
      <c r="O19" s="54">
        <v>92100</v>
      </c>
      <c r="P19" s="73">
        <v>1428</v>
      </c>
      <c r="Q19" s="72">
        <v>4514</v>
      </c>
      <c r="S19" s="53">
        <v>18</v>
      </c>
      <c r="T19" s="54">
        <v>72800</v>
      </c>
      <c r="U19" s="55">
        <v>4368</v>
      </c>
      <c r="V19" s="56">
        <v>4368</v>
      </c>
    </row>
    <row r="20" spans="1:22">
      <c r="A20" s="37">
        <v>23100</v>
      </c>
      <c r="B20" s="25">
        <v>531</v>
      </c>
      <c r="C20" s="29">
        <v>1883</v>
      </c>
      <c r="D20" s="71">
        <v>372</v>
      </c>
      <c r="E20" s="72">
        <v>1176</v>
      </c>
      <c r="F20" s="27">
        <v>1386</v>
      </c>
      <c r="G20" s="28">
        <v>1386</v>
      </c>
      <c r="I20" s="70">
        <v>19</v>
      </c>
      <c r="J20" s="26">
        <v>20008</v>
      </c>
      <c r="K20" s="25">
        <v>460</v>
      </c>
      <c r="L20" s="29">
        <v>1631</v>
      </c>
      <c r="N20" s="53">
        <v>19</v>
      </c>
      <c r="O20" s="54">
        <v>87600</v>
      </c>
      <c r="P20" s="73">
        <v>1359</v>
      </c>
      <c r="Q20" s="72">
        <v>4293</v>
      </c>
      <c r="S20" s="53">
        <v>19</v>
      </c>
      <c r="T20" s="54">
        <v>69800</v>
      </c>
      <c r="U20" s="55">
        <v>4188</v>
      </c>
      <c r="V20" s="56">
        <v>4188</v>
      </c>
    </row>
    <row r="21" spans="1:22">
      <c r="A21" s="37">
        <v>24000</v>
      </c>
      <c r="B21" s="25">
        <v>552</v>
      </c>
      <c r="C21" s="29">
        <v>1956</v>
      </c>
      <c r="D21" s="71">
        <v>372</v>
      </c>
      <c r="E21" s="72">
        <v>1176</v>
      </c>
      <c r="F21" s="36">
        <v>1440</v>
      </c>
      <c r="G21" s="39">
        <v>1440</v>
      </c>
      <c r="I21" s="70">
        <v>20</v>
      </c>
      <c r="J21" s="26">
        <v>19047</v>
      </c>
      <c r="K21" s="25">
        <v>438</v>
      </c>
      <c r="L21" s="29">
        <v>1552</v>
      </c>
      <c r="N21" s="53">
        <v>20</v>
      </c>
      <c r="O21" s="54">
        <v>83900</v>
      </c>
      <c r="P21" s="73">
        <v>1301</v>
      </c>
      <c r="Q21" s="72">
        <v>4112</v>
      </c>
      <c r="S21" s="53">
        <v>20</v>
      </c>
      <c r="T21" s="54">
        <v>66800</v>
      </c>
      <c r="U21" s="57">
        <v>4008</v>
      </c>
      <c r="V21" s="56">
        <v>4008</v>
      </c>
    </row>
    <row r="22" spans="1:22">
      <c r="A22" s="37">
        <v>25200</v>
      </c>
      <c r="B22" s="25">
        <v>581</v>
      </c>
      <c r="C22" s="29">
        <v>2058</v>
      </c>
      <c r="D22" s="71">
        <v>391</v>
      </c>
      <c r="E22" s="72">
        <v>1235</v>
      </c>
      <c r="F22" s="36">
        <v>1512</v>
      </c>
      <c r="G22" s="39">
        <v>1512</v>
      </c>
      <c r="I22" s="70">
        <v>21</v>
      </c>
      <c r="J22" s="26">
        <v>17880</v>
      </c>
      <c r="K22" s="25">
        <v>411</v>
      </c>
      <c r="L22" s="29">
        <v>1457</v>
      </c>
      <c r="N22" s="53">
        <v>21</v>
      </c>
      <c r="O22" s="54">
        <v>80200</v>
      </c>
      <c r="P22" s="73">
        <v>1244</v>
      </c>
      <c r="Q22" s="72">
        <v>3931</v>
      </c>
      <c r="S22" s="53">
        <v>21</v>
      </c>
      <c r="T22" s="54">
        <v>63800</v>
      </c>
      <c r="U22" s="57">
        <v>3828</v>
      </c>
      <c r="V22" s="56">
        <v>3828</v>
      </c>
    </row>
    <row r="23" spans="1:22">
      <c r="A23" s="37">
        <v>26400</v>
      </c>
      <c r="B23" s="25">
        <v>607</v>
      </c>
      <c r="C23" s="29">
        <v>2151</v>
      </c>
      <c r="D23" s="71">
        <v>409</v>
      </c>
      <c r="E23" s="72">
        <v>1294</v>
      </c>
      <c r="F23" s="36">
        <v>1584</v>
      </c>
      <c r="G23" s="39">
        <v>1584</v>
      </c>
      <c r="I23" s="70">
        <v>22</v>
      </c>
      <c r="J23" s="26">
        <v>17280</v>
      </c>
      <c r="K23" s="25">
        <v>398</v>
      </c>
      <c r="L23" s="29">
        <v>1408</v>
      </c>
      <c r="N23" s="53">
        <v>22</v>
      </c>
      <c r="O23" s="54">
        <v>76500</v>
      </c>
      <c r="P23" s="73">
        <v>1187</v>
      </c>
      <c r="Q23" s="72">
        <v>3749</v>
      </c>
      <c r="S23" s="53">
        <v>22</v>
      </c>
      <c r="T23" s="54">
        <v>60800</v>
      </c>
      <c r="U23" s="57">
        <v>3648</v>
      </c>
      <c r="V23" s="56">
        <v>3648</v>
      </c>
    </row>
    <row r="24" spans="1:22">
      <c r="A24" s="37">
        <v>27600</v>
      </c>
      <c r="B24" s="25">
        <v>635</v>
      </c>
      <c r="C24" s="29">
        <v>2250</v>
      </c>
      <c r="D24" s="71">
        <v>428</v>
      </c>
      <c r="E24" s="72">
        <v>1353</v>
      </c>
      <c r="F24" s="36">
        <v>1656</v>
      </c>
      <c r="G24" s="39">
        <v>1656</v>
      </c>
      <c r="I24" s="70">
        <v>23</v>
      </c>
      <c r="J24" s="26">
        <v>16500</v>
      </c>
      <c r="K24" s="25">
        <v>380</v>
      </c>
      <c r="L24" s="29">
        <v>1346</v>
      </c>
      <c r="N24" s="53">
        <v>23</v>
      </c>
      <c r="O24" s="54">
        <v>72800</v>
      </c>
      <c r="P24" s="73">
        <v>1129</v>
      </c>
      <c r="Q24" s="72">
        <v>3568</v>
      </c>
      <c r="S24" s="53">
        <v>23</v>
      </c>
      <c r="T24" s="54">
        <v>57800</v>
      </c>
      <c r="U24" s="57">
        <v>3468</v>
      </c>
      <c r="V24" s="56">
        <v>3468</v>
      </c>
    </row>
    <row r="25" spans="1:22">
      <c r="A25" s="37">
        <v>28800</v>
      </c>
      <c r="B25" s="25">
        <v>663</v>
      </c>
      <c r="C25" s="29">
        <v>2348</v>
      </c>
      <c r="D25" s="71">
        <v>447</v>
      </c>
      <c r="E25" s="72">
        <v>1412</v>
      </c>
      <c r="F25" s="36">
        <v>1728</v>
      </c>
      <c r="G25" s="39">
        <v>1728</v>
      </c>
      <c r="I25" s="70">
        <v>24</v>
      </c>
      <c r="J25" s="26">
        <v>15840</v>
      </c>
      <c r="K25" s="25">
        <v>365</v>
      </c>
      <c r="L25" s="29">
        <v>1291</v>
      </c>
      <c r="N25" s="53">
        <v>24</v>
      </c>
      <c r="O25" s="54">
        <v>69800</v>
      </c>
      <c r="P25" s="73">
        <v>1083</v>
      </c>
      <c r="Q25" s="72">
        <v>3421</v>
      </c>
      <c r="S25" s="53">
        <v>24</v>
      </c>
      <c r="T25" s="54">
        <v>55400</v>
      </c>
      <c r="U25" s="57">
        <v>3324</v>
      </c>
      <c r="V25" s="56">
        <v>3324</v>
      </c>
    </row>
    <row r="26" spans="1:22">
      <c r="A26" s="37">
        <v>30300</v>
      </c>
      <c r="B26" s="25">
        <v>697</v>
      </c>
      <c r="C26" s="29">
        <v>2469</v>
      </c>
      <c r="D26" s="71">
        <v>470</v>
      </c>
      <c r="E26" s="72">
        <v>1485</v>
      </c>
      <c r="F26" s="36">
        <v>1818</v>
      </c>
      <c r="G26" s="39">
        <v>1818</v>
      </c>
      <c r="I26" s="70">
        <v>25</v>
      </c>
      <c r="J26" s="26">
        <v>13500</v>
      </c>
      <c r="K26" s="25">
        <v>311</v>
      </c>
      <c r="L26" s="29">
        <v>1101</v>
      </c>
      <c r="N26" s="53">
        <v>25</v>
      </c>
      <c r="O26" s="54">
        <v>66800</v>
      </c>
      <c r="P26" s="71">
        <v>1036</v>
      </c>
      <c r="Q26" s="72">
        <v>3274</v>
      </c>
      <c r="S26" s="53">
        <v>25</v>
      </c>
      <c r="T26" s="54">
        <v>53000</v>
      </c>
      <c r="U26" s="57">
        <v>3180</v>
      </c>
      <c r="V26" s="56">
        <v>3180</v>
      </c>
    </row>
    <row r="27" spans="1:22">
      <c r="A27" s="37">
        <v>31800</v>
      </c>
      <c r="B27" s="25">
        <v>732</v>
      </c>
      <c r="C27" s="29">
        <v>2592</v>
      </c>
      <c r="D27" s="71">
        <v>493</v>
      </c>
      <c r="E27" s="72">
        <v>1559</v>
      </c>
      <c r="F27" s="36">
        <v>1908</v>
      </c>
      <c r="G27" s="39">
        <v>1908</v>
      </c>
      <c r="I27" s="70">
        <v>26</v>
      </c>
      <c r="J27" s="26">
        <v>12540</v>
      </c>
      <c r="K27" s="25">
        <v>288</v>
      </c>
      <c r="L27" s="29">
        <v>1023</v>
      </c>
      <c r="N27" s="53">
        <v>26</v>
      </c>
      <c r="O27" s="54">
        <v>63800</v>
      </c>
      <c r="P27" s="71">
        <v>990</v>
      </c>
      <c r="Q27" s="72">
        <v>3127</v>
      </c>
      <c r="S27" s="53">
        <v>26</v>
      </c>
      <c r="T27" s="54">
        <v>50600</v>
      </c>
      <c r="U27" s="57">
        <v>3036</v>
      </c>
      <c r="V27" s="56">
        <v>3036</v>
      </c>
    </row>
    <row r="28" spans="1:22">
      <c r="A28" s="37">
        <v>33300</v>
      </c>
      <c r="B28" s="25">
        <v>766</v>
      </c>
      <c r="C28" s="29">
        <v>2714</v>
      </c>
      <c r="D28" s="71">
        <v>516</v>
      </c>
      <c r="E28" s="72">
        <v>1632</v>
      </c>
      <c r="F28" s="36">
        <v>1998</v>
      </c>
      <c r="G28" s="39">
        <v>1998</v>
      </c>
      <c r="I28" s="70">
        <v>27</v>
      </c>
      <c r="J28" s="26">
        <v>11100</v>
      </c>
      <c r="K28" s="30">
        <v>255</v>
      </c>
      <c r="L28" s="29">
        <v>905</v>
      </c>
      <c r="N28" s="53">
        <v>27</v>
      </c>
      <c r="O28" s="54">
        <v>60800</v>
      </c>
      <c r="P28" s="71">
        <v>943</v>
      </c>
      <c r="Q28" s="72">
        <v>2980</v>
      </c>
      <c r="S28" s="53">
        <v>27</v>
      </c>
      <c r="T28" s="54">
        <v>48200</v>
      </c>
      <c r="U28" s="57">
        <v>2892</v>
      </c>
      <c r="V28" s="56">
        <v>2892</v>
      </c>
    </row>
    <row r="29" spans="1:22">
      <c r="A29" s="37">
        <v>34800</v>
      </c>
      <c r="B29" s="25">
        <v>801</v>
      </c>
      <c r="C29" s="29">
        <v>2837</v>
      </c>
      <c r="D29" s="71">
        <v>540</v>
      </c>
      <c r="E29" s="72">
        <v>1706</v>
      </c>
      <c r="F29" s="36">
        <v>2088</v>
      </c>
      <c r="G29" s="39">
        <v>2088</v>
      </c>
      <c r="N29" s="53">
        <v>28</v>
      </c>
      <c r="O29" s="54">
        <v>57800</v>
      </c>
      <c r="P29" s="71">
        <v>896</v>
      </c>
      <c r="Q29" s="72">
        <v>2833</v>
      </c>
      <c r="S29" s="53">
        <v>28</v>
      </c>
      <c r="T29" s="54">
        <v>45800</v>
      </c>
      <c r="U29" s="57">
        <v>2748</v>
      </c>
      <c r="V29" s="56">
        <v>2748</v>
      </c>
    </row>
    <row r="30" spans="1:22">
      <c r="A30" s="37">
        <v>36300</v>
      </c>
      <c r="B30" s="25">
        <v>835</v>
      </c>
      <c r="C30" s="29">
        <v>2958</v>
      </c>
      <c r="D30" s="71">
        <v>563</v>
      </c>
      <c r="E30" s="72">
        <v>1779</v>
      </c>
      <c r="F30" s="36">
        <v>2178</v>
      </c>
      <c r="G30" s="39">
        <v>2178</v>
      </c>
      <c r="N30" s="53">
        <v>29</v>
      </c>
      <c r="O30" s="54">
        <v>55400</v>
      </c>
      <c r="P30" s="71">
        <v>859</v>
      </c>
      <c r="Q30" s="72">
        <v>2715</v>
      </c>
      <c r="S30" s="53">
        <v>29</v>
      </c>
      <c r="T30" s="54">
        <v>43900</v>
      </c>
      <c r="U30" s="57">
        <v>2634</v>
      </c>
      <c r="V30" s="56">
        <v>2634</v>
      </c>
    </row>
    <row r="31" spans="1:22">
      <c r="A31" s="37">
        <v>38200</v>
      </c>
      <c r="B31" s="25">
        <v>878</v>
      </c>
      <c r="C31" s="29">
        <v>3113</v>
      </c>
      <c r="D31" s="71">
        <v>592</v>
      </c>
      <c r="E31" s="72">
        <v>1872</v>
      </c>
      <c r="F31" s="36">
        <v>2292</v>
      </c>
      <c r="G31" s="39">
        <v>2292</v>
      </c>
      <c r="N31" s="53">
        <v>30</v>
      </c>
      <c r="O31" s="54">
        <v>53000</v>
      </c>
      <c r="P31" s="71">
        <v>822</v>
      </c>
      <c r="Q31" s="72">
        <v>2598</v>
      </c>
      <c r="S31" s="53">
        <v>30</v>
      </c>
      <c r="T31" s="54">
        <v>42000</v>
      </c>
      <c r="U31" s="57">
        <v>2520</v>
      </c>
      <c r="V31" s="56">
        <v>2520</v>
      </c>
    </row>
    <row r="32" spans="1:22">
      <c r="A32" s="37">
        <v>40100</v>
      </c>
      <c r="B32" s="25">
        <v>922</v>
      </c>
      <c r="C32" s="29">
        <v>3268</v>
      </c>
      <c r="D32" s="71">
        <v>622</v>
      </c>
      <c r="E32" s="72">
        <v>1965</v>
      </c>
      <c r="F32" s="36">
        <v>2406</v>
      </c>
      <c r="G32" s="39">
        <v>2406</v>
      </c>
      <c r="N32" s="53">
        <v>31</v>
      </c>
      <c r="O32" s="54">
        <v>50600</v>
      </c>
      <c r="P32" s="71">
        <v>785</v>
      </c>
      <c r="Q32" s="72">
        <v>2480</v>
      </c>
      <c r="S32" s="53">
        <v>31</v>
      </c>
      <c r="T32" s="54">
        <v>40100</v>
      </c>
      <c r="U32" s="57">
        <v>2406</v>
      </c>
      <c r="V32" s="56">
        <v>2406</v>
      </c>
    </row>
    <row r="33" spans="1:22">
      <c r="A33" s="37">
        <v>42000</v>
      </c>
      <c r="B33" s="25">
        <v>966</v>
      </c>
      <c r="C33" s="29">
        <v>3423</v>
      </c>
      <c r="D33" s="71">
        <v>651</v>
      </c>
      <c r="E33" s="72">
        <v>2058</v>
      </c>
      <c r="F33" s="36">
        <v>2520</v>
      </c>
      <c r="G33" s="39">
        <v>2520</v>
      </c>
      <c r="N33" s="53">
        <v>32</v>
      </c>
      <c r="O33" s="54">
        <v>48200</v>
      </c>
      <c r="P33" s="71">
        <v>748</v>
      </c>
      <c r="Q33" s="72">
        <v>2362</v>
      </c>
      <c r="S33" s="53">
        <v>32</v>
      </c>
      <c r="T33" s="54">
        <v>38200</v>
      </c>
      <c r="U33" s="57">
        <v>2292</v>
      </c>
      <c r="V33" s="56">
        <v>2292</v>
      </c>
    </row>
    <row r="34" spans="1:22">
      <c r="A34" s="37">
        <v>43900</v>
      </c>
      <c r="B34" s="25">
        <v>1010</v>
      </c>
      <c r="C34" s="29">
        <v>3578</v>
      </c>
      <c r="D34" s="71">
        <v>681</v>
      </c>
      <c r="E34" s="72">
        <v>2152</v>
      </c>
      <c r="F34" s="36">
        <v>2634</v>
      </c>
      <c r="G34" s="39">
        <v>2634</v>
      </c>
      <c r="N34" s="53">
        <v>33</v>
      </c>
      <c r="O34" s="54">
        <v>45800</v>
      </c>
      <c r="P34" s="71">
        <v>710</v>
      </c>
      <c r="Q34" s="72">
        <v>2245</v>
      </c>
      <c r="S34" s="53">
        <v>33</v>
      </c>
      <c r="T34" s="54">
        <v>36300</v>
      </c>
      <c r="U34" s="57">
        <v>2178</v>
      </c>
      <c r="V34" s="56">
        <v>2178</v>
      </c>
    </row>
    <row r="35" spans="1:22">
      <c r="A35" s="37">
        <v>45800</v>
      </c>
      <c r="B35" s="25">
        <v>1054</v>
      </c>
      <c r="C35" s="29">
        <v>3733</v>
      </c>
      <c r="D35" s="71">
        <v>710</v>
      </c>
      <c r="E35" s="72">
        <v>2245</v>
      </c>
      <c r="F35" s="36">
        <v>2748</v>
      </c>
      <c r="G35" s="39">
        <v>2748</v>
      </c>
      <c r="N35" s="53">
        <v>34</v>
      </c>
      <c r="O35" s="54">
        <v>43900</v>
      </c>
      <c r="P35" s="71">
        <v>681</v>
      </c>
      <c r="Q35" s="72">
        <v>2152</v>
      </c>
      <c r="S35" s="53">
        <v>34</v>
      </c>
      <c r="T35" s="54">
        <v>34800</v>
      </c>
      <c r="U35" s="57">
        <v>2088</v>
      </c>
      <c r="V35" s="56">
        <v>2088</v>
      </c>
    </row>
    <row r="36" spans="1:22">
      <c r="A36" s="37">
        <v>48200</v>
      </c>
      <c r="B36" s="25">
        <v>1054</v>
      </c>
      <c r="C36" s="29">
        <v>3733</v>
      </c>
      <c r="D36" s="71">
        <v>748</v>
      </c>
      <c r="E36" s="72">
        <v>2362</v>
      </c>
      <c r="F36" s="36">
        <v>2892</v>
      </c>
      <c r="G36" s="39">
        <v>2892</v>
      </c>
      <c r="N36" s="53">
        <v>35</v>
      </c>
      <c r="O36" s="54">
        <v>42000</v>
      </c>
      <c r="P36" s="71">
        <v>651</v>
      </c>
      <c r="Q36" s="72">
        <v>2058</v>
      </c>
      <c r="S36" s="53">
        <v>35</v>
      </c>
      <c r="T36" s="54">
        <v>33300</v>
      </c>
      <c r="U36" s="57">
        <v>1998</v>
      </c>
      <c r="V36" s="56">
        <v>1998</v>
      </c>
    </row>
    <row r="37" spans="1:22">
      <c r="A37" s="37">
        <v>50600</v>
      </c>
      <c r="B37" s="25">
        <v>1054</v>
      </c>
      <c r="C37" s="29">
        <v>3733</v>
      </c>
      <c r="D37" s="71">
        <v>785</v>
      </c>
      <c r="E37" s="72">
        <v>2480</v>
      </c>
      <c r="F37" s="36">
        <v>3036</v>
      </c>
      <c r="G37" s="39">
        <v>3036</v>
      </c>
      <c r="N37" s="53">
        <v>36</v>
      </c>
      <c r="O37" s="54">
        <v>40100</v>
      </c>
      <c r="P37" s="71">
        <v>622</v>
      </c>
      <c r="Q37" s="72">
        <v>1965</v>
      </c>
      <c r="S37" s="53">
        <v>36</v>
      </c>
      <c r="T37" s="54">
        <v>31800</v>
      </c>
      <c r="U37" s="57">
        <v>1908</v>
      </c>
      <c r="V37" s="56">
        <v>1908</v>
      </c>
    </row>
    <row r="38" spans="1:22">
      <c r="A38" s="37">
        <v>53000</v>
      </c>
      <c r="B38" s="25">
        <v>1054</v>
      </c>
      <c r="C38" s="29">
        <v>3733</v>
      </c>
      <c r="D38" s="71">
        <v>822</v>
      </c>
      <c r="E38" s="72">
        <v>2598</v>
      </c>
      <c r="F38" s="36">
        <v>3180</v>
      </c>
      <c r="G38" s="39">
        <v>3180</v>
      </c>
      <c r="N38" s="53">
        <v>37</v>
      </c>
      <c r="O38" s="54">
        <v>38200</v>
      </c>
      <c r="P38" s="71">
        <v>592</v>
      </c>
      <c r="Q38" s="72">
        <v>1872</v>
      </c>
      <c r="S38" s="53">
        <v>37</v>
      </c>
      <c r="T38" s="54">
        <v>30300</v>
      </c>
      <c r="U38" s="57">
        <v>1818</v>
      </c>
      <c r="V38" s="56">
        <v>1818</v>
      </c>
    </row>
    <row r="39" spans="1:22">
      <c r="A39" s="37">
        <v>55400</v>
      </c>
      <c r="B39" s="25">
        <v>1054</v>
      </c>
      <c r="C39" s="29">
        <v>3733</v>
      </c>
      <c r="D39" s="71">
        <v>859</v>
      </c>
      <c r="E39" s="72">
        <v>2715</v>
      </c>
      <c r="F39" s="36">
        <v>3324</v>
      </c>
      <c r="G39" s="39">
        <v>3324</v>
      </c>
      <c r="N39" s="53">
        <v>38</v>
      </c>
      <c r="O39" s="54">
        <v>36300</v>
      </c>
      <c r="P39" s="71">
        <v>563</v>
      </c>
      <c r="Q39" s="72">
        <v>1779</v>
      </c>
      <c r="S39" s="53">
        <v>38</v>
      </c>
      <c r="T39" s="54">
        <v>28800</v>
      </c>
      <c r="U39" s="57">
        <v>1728</v>
      </c>
      <c r="V39" s="56">
        <v>1728</v>
      </c>
    </row>
    <row r="40" spans="1:22">
      <c r="A40" s="37">
        <v>57800</v>
      </c>
      <c r="B40" s="25">
        <v>1054</v>
      </c>
      <c r="C40" s="29">
        <v>3733</v>
      </c>
      <c r="D40" s="71">
        <v>896</v>
      </c>
      <c r="E40" s="72">
        <v>2833</v>
      </c>
      <c r="F40" s="36">
        <v>3468</v>
      </c>
      <c r="G40" s="39">
        <v>3468</v>
      </c>
      <c r="N40" s="53">
        <v>39</v>
      </c>
      <c r="O40" s="54">
        <v>34800</v>
      </c>
      <c r="P40" s="71">
        <v>540</v>
      </c>
      <c r="Q40" s="72">
        <v>1706</v>
      </c>
      <c r="S40" s="53">
        <v>39</v>
      </c>
      <c r="T40" s="54">
        <v>27600</v>
      </c>
      <c r="U40" s="57">
        <v>1656</v>
      </c>
      <c r="V40" s="56">
        <v>1656</v>
      </c>
    </row>
    <row r="41" spans="1:22">
      <c r="A41" s="37">
        <v>60800</v>
      </c>
      <c r="B41" s="25">
        <v>1054</v>
      </c>
      <c r="C41" s="29">
        <v>3733</v>
      </c>
      <c r="D41" s="71">
        <v>943</v>
      </c>
      <c r="E41" s="72">
        <v>2980</v>
      </c>
      <c r="F41" s="36">
        <v>3648</v>
      </c>
      <c r="G41" s="39">
        <v>3648</v>
      </c>
      <c r="N41" s="53">
        <v>40</v>
      </c>
      <c r="O41" s="54">
        <v>33300</v>
      </c>
      <c r="P41" s="71">
        <v>516</v>
      </c>
      <c r="Q41" s="72">
        <v>1632</v>
      </c>
      <c r="S41" s="53">
        <v>40</v>
      </c>
      <c r="T41" s="54">
        <v>26400</v>
      </c>
      <c r="U41" s="57">
        <v>1584</v>
      </c>
      <c r="V41" s="56">
        <v>1584</v>
      </c>
    </row>
    <row r="42" spans="1:22">
      <c r="A42" s="37">
        <v>63800</v>
      </c>
      <c r="B42" s="25">
        <v>1054</v>
      </c>
      <c r="C42" s="29">
        <v>3733</v>
      </c>
      <c r="D42" s="71">
        <v>990</v>
      </c>
      <c r="E42" s="72">
        <v>3127</v>
      </c>
      <c r="F42" s="36">
        <v>3828</v>
      </c>
      <c r="G42" s="39">
        <v>3828</v>
      </c>
      <c r="N42" s="53">
        <v>41</v>
      </c>
      <c r="O42" s="54">
        <v>31800</v>
      </c>
      <c r="P42" s="71">
        <v>493</v>
      </c>
      <c r="Q42" s="72">
        <v>1559</v>
      </c>
      <c r="S42" s="53">
        <v>41</v>
      </c>
      <c r="T42" s="54">
        <v>25200</v>
      </c>
      <c r="U42" s="57">
        <v>1512</v>
      </c>
      <c r="V42" s="56">
        <v>1512</v>
      </c>
    </row>
    <row r="43" spans="1:22">
      <c r="A43" s="37">
        <v>66800</v>
      </c>
      <c r="B43" s="25">
        <v>1054</v>
      </c>
      <c r="C43" s="29">
        <v>3733</v>
      </c>
      <c r="D43" s="71">
        <v>1036</v>
      </c>
      <c r="E43" s="72">
        <v>3274</v>
      </c>
      <c r="F43" s="36">
        <v>4008</v>
      </c>
      <c r="G43" s="39">
        <v>4008</v>
      </c>
      <c r="N43" s="53">
        <v>42</v>
      </c>
      <c r="O43" s="54">
        <v>30300</v>
      </c>
      <c r="P43" s="71">
        <v>470</v>
      </c>
      <c r="Q43" s="72">
        <v>1485</v>
      </c>
      <c r="S43" s="53">
        <v>42</v>
      </c>
      <c r="T43" s="54">
        <v>24000</v>
      </c>
      <c r="U43" s="57">
        <v>1440</v>
      </c>
      <c r="V43" s="56">
        <v>1440</v>
      </c>
    </row>
    <row r="44" spans="1:22">
      <c r="A44" s="37">
        <v>69800</v>
      </c>
      <c r="B44" s="25">
        <v>1054</v>
      </c>
      <c r="C44" s="29">
        <v>3733</v>
      </c>
      <c r="D44" s="73">
        <v>1083</v>
      </c>
      <c r="E44" s="72">
        <v>3421</v>
      </c>
      <c r="F44" s="40">
        <v>4188</v>
      </c>
      <c r="G44" s="39">
        <v>4188</v>
      </c>
      <c r="N44" s="53">
        <v>43</v>
      </c>
      <c r="O44" s="54">
        <v>28800</v>
      </c>
      <c r="P44" s="71">
        <v>447</v>
      </c>
      <c r="Q44" s="72">
        <v>1412</v>
      </c>
      <c r="S44" s="68">
        <v>43</v>
      </c>
      <c r="T44" s="54">
        <v>23100</v>
      </c>
      <c r="U44" s="57">
        <v>1386</v>
      </c>
      <c r="V44" s="56">
        <v>1386</v>
      </c>
    </row>
    <row r="45" spans="1:22">
      <c r="A45" s="37">
        <v>72800</v>
      </c>
      <c r="B45" s="25">
        <v>1054</v>
      </c>
      <c r="C45" s="29">
        <v>3733</v>
      </c>
      <c r="D45" s="73">
        <v>1129</v>
      </c>
      <c r="E45" s="72">
        <v>3568</v>
      </c>
      <c r="F45" s="40">
        <v>4368</v>
      </c>
      <c r="G45" s="39">
        <v>4368</v>
      </c>
      <c r="N45" s="53">
        <v>44</v>
      </c>
      <c r="O45" s="54">
        <v>27600</v>
      </c>
      <c r="P45" s="71">
        <v>428</v>
      </c>
      <c r="Q45" s="72">
        <v>1353</v>
      </c>
      <c r="S45" s="68">
        <v>44</v>
      </c>
      <c r="T45" s="54">
        <v>22000</v>
      </c>
      <c r="U45" s="57">
        <v>1320</v>
      </c>
      <c r="V45" s="56">
        <v>1320</v>
      </c>
    </row>
    <row r="46" spans="1:22">
      <c r="A46" s="37">
        <v>76500</v>
      </c>
      <c r="B46" s="25">
        <v>1054</v>
      </c>
      <c r="C46" s="29">
        <v>3733</v>
      </c>
      <c r="D46" s="73">
        <v>1187</v>
      </c>
      <c r="E46" s="72">
        <v>3749</v>
      </c>
      <c r="F46" s="40">
        <v>4590</v>
      </c>
      <c r="G46" s="39">
        <v>4590</v>
      </c>
      <c r="N46" s="53">
        <v>45</v>
      </c>
      <c r="O46" s="54">
        <v>26400</v>
      </c>
      <c r="P46" s="71">
        <v>409</v>
      </c>
      <c r="Q46" s="72">
        <v>1294</v>
      </c>
      <c r="S46" s="68">
        <v>45</v>
      </c>
      <c r="T46" s="54">
        <v>21009</v>
      </c>
      <c r="U46" s="57">
        <v>1261</v>
      </c>
      <c r="V46" s="56">
        <v>1261</v>
      </c>
    </row>
    <row r="47" spans="1:22">
      <c r="A47" s="37">
        <v>80200</v>
      </c>
      <c r="B47" s="25">
        <v>1054</v>
      </c>
      <c r="C47" s="29">
        <v>3733</v>
      </c>
      <c r="D47" s="73">
        <v>1244</v>
      </c>
      <c r="E47" s="72">
        <v>3931</v>
      </c>
      <c r="F47" s="40">
        <v>4812</v>
      </c>
      <c r="G47" s="39">
        <v>4812</v>
      </c>
      <c r="N47" s="53">
        <v>46</v>
      </c>
      <c r="O47" s="54">
        <v>25200</v>
      </c>
      <c r="P47" s="71">
        <v>391</v>
      </c>
      <c r="Q47" s="72">
        <v>1235</v>
      </c>
      <c r="S47" s="68">
        <v>46</v>
      </c>
      <c r="T47" s="54">
        <v>20008</v>
      </c>
      <c r="U47" s="57">
        <v>1200</v>
      </c>
      <c r="V47" s="56">
        <v>1200</v>
      </c>
    </row>
    <row r="48" spans="1:22">
      <c r="A48" s="37">
        <v>83900</v>
      </c>
      <c r="B48" s="25">
        <v>1054</v>
      </c>
      <c r="C48" s="29">
        <v>3733</v>
      </c>
      <c r="D48" s="73">
        <v>1301</v>
      </c>
      <c r="E48" s="72">
        <v>4112</v>
      </c>
      <c r="F48" s="40">
        <v>5034</v>
      </c>
      <c r="G48" s="39">
        <v>5034</v>
      </c>
      <c r="N48" s="53">
        <v>47</v>
      </c>
      <c r="O48" s="54">
        <v>24000</v>
      </c>
      <c r="P48" s="71">
        <v>372</v>
      </c>
      <c r="Q48" s="72">
        <v>1176</v>
      </c>
      <c r="S48" s="68">
        <v>47</v>
      </c>
      <c r="T48" s="54">
        <v>19047</v>
      </c>
      <c r="U48" s="57">
        <v>1143</v>
      </c>
      <c r="V48" s="56">
        <v>1143</v>
      </c>
    </row>
    <row r="49" spans="1:22">
      <c r="A49" s="37">
        <v>87600</v>
      </c>
      <c r="B49" s="25">
        <v>1054</v>
      </c>
      <c r="C49" s="29">
        <v>3733</v>
      </c>
      <c r="D49" s="73">
        <v>1359</v>
      </c>
      <c r="E49" s="72">
        <v>4293</v>
      </c>
      <c r="F49" s="40">
        <v>5256</v>
      </c>
      <c r="G49" s="39">
        <v>5256</v>
      </c>
      <c r="N49" s="53"/>
      <c r="O49" s="58"/>
      <c r="P49" s="67"/>
      <c r="Q49" s="38"/>
      <c r="S49" s="68">
        <v>48</v>
      </c>
      <c r="T49" s="54">
        <v>17880</v>
      </c>
      <c r="U49" s="57">
        <v>1073</v>
      </c>
      <c r="V49" s="56">
        <v>1073</v>
      </c>
    </row>
    <row r="50" spans="1:22">
      <c r="A50" s="37">
        <v>92100</v>
      </c>
      <c r="B50" s="25">
        <v>1054</v>
      </c>
      <c r="C50" s="29">
        <v>3733</v>
      </c>
      <c r="D50" s="73">
        <v>1428</v>
      </c>
      <c r="E50" s="72">
        <v>4514</v>
      </c>
      <c r="F50" s="40">
        <v>5526</v>
      </c>
      <c r="G50" s="39">
        <v>5526</v>
      </c>
      <c r="N50" s="53"/>
      <c r="O50" s="54"/>
      <c r="P50" s="61"/>
      <c r="Q50" s="47"/>
      <c r="S50" s="68">
        <v>49</v>
      </c>
      <c r="T50" s="54">
        <v>17280</v>
      </c>
      <c r="U50" s="57">
        <v>1037</v>
      </c>
      <c r="V50" s="56">
        <v>1037</v>
      </c>
    </row>
    <row r="51" spans="1:22">
      <c r="A51" s="37">
        <v>96600</v>
      </c>
      <c r="B51" s="25">
        <v>1054</v>
      </c>
      <c r="C51" s="29">
        <v>3733</v>
      </c>
      <c r="D51" s="73">
        <v>1498</v>
      </c>
      <c r="E51" s="72">
        <v>4735</v>
      </c>
      <c r="F51" s="40">
        <v>5796</v>
      </c>
      <c r="G51" s="39">
        <v>5796</v>
      </c>
      <c r="N51" s="59"/>
      <c r="O51" s="60"/>
      <c r="P51" s="61"/>
      <c r="Q51" s="47"/>
      <c r="S51" s="68">
        <v>50</v>
      </c>
      <c r="T51" s="54">
        <v>16500</v>
      </c>
      <c r="U51" s="57">
        <v>990</v>
      </c>
      <c r="V51" s="56">
        <v>990</v>
      </c>
    </row>
    <row r="52" spans="1:22">
      <c r="A52" s="37">
        <v>101100</v>
      </c>
      <c r="B52" s="25">
        <v>1054</v>
      </c>
      <c r="C52" s="29">
        <v>3733</v>
      </c>
      <c r="D52" s="73">
        <v>1568</v>
      </c>
      <c r="E52" s="72">
        <v>4955</v>
      </c>
      <c r="F52" s="40">
        <v>6066</v>
      </c>
      <c r="G52" s="39">
        <v>6066</v>
      </c>
      <c r="N52" s="48"/>
      <c r="O52" s="48"/>
      <c r="P52" s="62"/>
      <c r="Q52" s="48"/>
      <c r="S52" s="68">
        <v>51</v>
      </c>
      <c r="T52" s="54">
        <v>15840</v>
      </c>
      <c r="U52" s="57">
        <v>950</v>
      </c>
      <c r="V52" s="56">
        <v>950</v>
      </c>
    </row>
    <row r="53" spans="1:22">
      <c r="A53" s="37">
        <v>105600</v>
      </c>
      <c r="B53" s="25">
        <v>1054</v>
      </c>
      <c r="C53" s="29">
        <v>3733</v>
      </c>
      <c r="D53" s="73">
        <v>1638</v>
      </c>
      <c r="E53" s="72">
        <v>5176</v>
      </c>
      <c r="F53" s="40">
        <v>6336</v>
      </c>
      <c r="G53" s="39">
        <v>6336</v>
      </c>
      <c r="N53" s="48"/>
      <c r="O53" s="48"/>
      <c r="P53" s="62"/>
      <c r="Q53" s="48"/>
      <c r="S53" s="68">
        <v>52</v>
      </c>
      <c r="T53" s="54">
        <v>13500</v>
      </c>
      <c r="U53" s="57">
        <v>810</v>
      </c>
      <c r="V53" s="56">
        <v>810</v>
      </c>
    </row>
    <row r="54" spans="1:22">
      <c r="A54" s="37">
        <v>110100</v>
      </c>
      <c r="B54" s="25">
        <v>1054</v>
      </c>
      <c r="C54" s="29">
        <v>3733</v>
      </c>
      <c r="D54" s="73">
        <v>1708</v>
      </c>
      <c r="E54" s="72">
        <v>5396</v>
      </c>
      <c r="F54" s="40">
        <v>6606</v>
      </c>
      <c r="G54" s="39">
        <v>6606</v>
      </c>
      <c r="S54" s="68">
        <v>53</v>
      </c>
      <c r="T54" s="54">
        <v>12540</v>
      </c>
      <c r="U54" s="57">
        <v>752</v>
      </c>
      <c r="V54" s="56">
        <v>752</v>
      </c>
    </row>
    <row r="55" spans="1:22">
      <c r="A55" s="37">
        <v>115500</v>
      </c>
      <c r="B55" s="25">
        <v>1054</v>
      </c>
      <c r="C55" s="29">
        <v>3733</v>
      </c>
      <c r="D55" s="73">
        <v>1791</v>
      </c>
      <c r="E55" s="72">
        <v>5661</v>
      </c>
      <c r="F55" s="40">
        <v>6930</v>
      </c>
      <c r="G55" s="39">
        <v>6930</v>
      </c>
      <c r="S55" s="68">
        <v>54</v>
      </c>
      <c r="T55" s="54">
        <v>11100</v>
      </c>
      <c r="U55" s="57">
        <v>666</v>
      </c>
      <c r="V55" s="56">
        <v>666</v>
      </c>
    </row>
    <row r="56" spans="1:22">
      <c r="A56" s="37">
        <v>120900</v>
      </c>
      <c r="B56" s="25">
        <v>1054</v>
      </c>
      <c r="C56" s="29">
        <v>3733</v>
      </c>
      <c r="D56" s="73">
        <v>1875</v>
      </c>
      <c r="E56" s="72">
        <v>5926</v>
      </c>
      <c r="F56" s="40">
        <v>7254</v>
      </c>
      <c r="G56" s="39">
        <v>7254</v>
      </c>
      <c r="S56" s="68">
        <v>55</v>
      </c>
      <c r="T56" s="54">
        <v>9900</v>
      </c>
      <c r="U56" s="57">
        <v>594</v>
      </c>
      <c r="V56" s="56">
        <v>594</v>
      </c>
    </row>
    <row r="57" spans="1:22">
      <c r="A57" s="37">
        <v>126300</v>
      </c>
      <c r="B57" s="25">
        <v>1054</v>
      </c>
      <c r="C57" s="29">
        <v>3733</v>
      </c>
      <c r="D57" s="73">
        <v>1959</v>
      </c>
      <c r="E57" s="72">
        <v>6190</v>
      </c>
      <c r="F57" s="40">
        <v>7578</v>
      </c>
      <c r="G57" s="39">
        <v>7578</v>
      </c>
      <c r="S57" s="68">
        <v>56</v>
      </c>
      <c r="T57" s="54">
        <v>8700</v>
      </c>
      <c r="U57" s="57">
        <v>522</v>
      </c>
      <c r="V57" s="56">
        <v>522</v>
      </c>
    </row>
    <row r="58" spans="1:22">
      <c r="A58" s="37">
        <v>131700</v>
      </c>
      <c r="B58" s="25">
        <v>1054</v>
      </c>
      <c r="C58" s="29">
        <v>3733</v>
      </c>
      <c r="D58" s="73">
        <v>2043</v>
      </c>
      <c r="E58" s="72">
        <v>6455</v>
      </c>
      <c r="F58" s="40">
        <v>7902</v>
      </c>
      <c r="G58" s="39">
        <v>7902</v>
      </c>
      <c r="S58" s="68">
        <v>57</v>
      </c>
      <c r="T58" s="54">
        <v>7500</v>
      </c>
      <c r="U58" s="57">
        <v>450</v>
      </c>
      <c r="V58" s="56">
        <v>450</v>
      </c>
    </row>
    <row r="59" spans="1:22">
      <c r="A59" s="37">
        <v>137100</v>
      </c>
      <c r="B59" s="25">
        <v>1054</v>
      </c>
      <c r="C59" s="29">
        <v>3733</v>
      </c>
      <c r="D59" s="73">
        <v>2126</v>
      </c>
      <c r="E59" s="72">
        <v>6719</v>
      </c>
      <c r="F59" s="40">
        <v>8226</v>
      </c>
      <c r="G59" s="39">
        <v>8226</v>
      </c>
      <c r="S59" s="68">
        <v>58</v>
      </c>
      <c r="T59" s="54">
        <v>6000</v>
      </c>
      <c r="U59" s="57">
        <v>360</v>
      </c>
      <c r="V59" s="56">
        <v>360</v>
      </c>
    </row>
    <row r="60" spans="1:22">
      <c r="A60" s="37">
        <v>142500</v>
      </c>
      <c r="B60" s="25">
        <v>1054</v>
      </c>
      <c r="C60" s="29">
        <v>3733</v>
      </c>
      <c r="D60" s="73">
        <v>2210</v>
      </c>
      <c r="E60" s="72">
        <v>6984</v>
      </c>
      <c r="F60" s="40">
        <v>8550</v>
      </c>
      <c r="G60" s="39">
        <v>8550</v>
      </c>
      <c r="S60" s="68">
        <v>59</v>
      </c>
      <c r="T60" s="54">
        <v>4500</v>
      </c>
      <c r="U60" s="57">
        <v>270</v>
      </c>
      <c r="V60" s="56">
        <v>270</v>
      </c>
    </row>
    <row r="61" spans="1:22">
      <c r="A61" s="37">
        <v>147900</v>
      </c>
      <c r="B61" s="25">
        <v>1054</v>
      </c>
      <c r="C61" s="29">
        <v>3733</v>
      </c>
      <c r="D61" s="73">
        <v>2294</v>
      </c>
      <c r="E61" s="72">
        <v>7249</v>
      </c>
      <c r="F61" s="40">
        <v>8874</v>
      </c>
      <c r="G61" s="39">
        <v>8874</v>
      </c>
      <c r="S61" s="68">
        <v>60</v>
      </c>
      <c r="T61" s="54">
        <v>3000</v>
      </c>
      <c r="U61" s="57">
        <v>180</v>
      </c>
      <c r="V61" s="56">
        <v>180</v>
      </c>
    </row>
    <row r="62" spans="1:22" ht="17.25" thickBot="1">
      <c r="A62" s="37">
        <v>150000</v>
      </c>
      <c r="B62" s="25">
        <v>1054</v>
      </c>
      <c r="C62" s="29">
        <v>3733</v>
      </c>
      <c r="D62" s="73">
        <v>2327</v>
      </c>
      <c r="E62" s="72">
        <v>7352</v>
      </c>
      <c r="F62" s="40">
        <v>9000</v>
      </c>
      <c r="G62" s="39">
        <v>9000</v>
      </c>
      <c r="S62" s="69">
        <v>61</v>
      </c>
      <c r="T62" s="63">
        <v>1500</v>
      </c>
      <c r="U62" s="64">
        <v>90</v>
      </c>
      <c r="V62" s="65">
        <v>90</v>
      </c>
    </row>
    <row r="63" spans="1:22">
      <c r="A63" s="37">
        <v>156400</v>
      </c>
      <c r="B63" s="25">
        <v>1054</v>
      </c>
      <c r="C63" s="29">
        <v>3733</v>
      </c>
      <c r="D63" s="73">
        <v>2426</v>
      </c>
      <c r="E63" s="72">
        <v>7665</v>
      </c>
      <c r="F63" s="40">
        <v>9000</v>
      </c>
      <c r="G63" s="39">
        <v>9000</v>
      </c>
      <c r="S63" s="66"/>
    </row>
    <row r="64" spans="1:22">
      <c r="A64" s="37">
        <v>162800</v>
      </c>
      <c r="B64" s="25">
        <v>1054</v>
      </c>
      <c r="C64" s="29">
        <v>3733</v>
      </c>
      <c r="D64" s="73">
        <v>2525</v>
      </c>
      <c r="E64" s="72">
        <v>7979</v>
      </c>
      <c r="F64" s="40">
        <v>9000</v>
      </c>
      <c r="G64" s="39">
        <v>9000</v>
      </c>
    </row>
    <row r="65" spans="1:7">
      <c r="A65" s="37">
        <v>169200</v>
      </c>
      <c r="B65" s="25">
        <v>1054</v>
      </c>
      <c r="C65" s="29">
        <v>3733</v>
      </c>
      <c r="D65" s="73">
        <v>2624</v>
      </c>
      <c r="E65" s="72">
        <v>8293</v>
      </c>
      <c r="F65" s="40">
        <v>9000</v>
      </c>
      <c r="G65" s="39">
        <v>9000</v>
      </c>
    </row>
    <row r="66" spans="1:7">
      <c r="A66" s="37">
        <v>175600</v>
      </c>
      <c r="B66" s="25">
        <v>1054</v>
      </c>
      <c r="C66" s="29">
        <v>3733</v>
      </c>
      <c r="D66" s="73">
        <v>2724</v>
      </c>
      <c r="E66" s="72">
        <v>8606</v>
      </c>
      <c r="F66" s="40">
        <v>9000</v>
      </c>
      <c r="G66" s="39">
        <v>9000</v>
      </c>
    </row>
    <row r="67" spans="1:7" ht="17.25" thickBot="1">
      <c r="A67" s="41">
        <v>182000</v>
      </c>
      <c r="B67" s="25">
        <v>1054</v>
      </c>
      <c r="C67" s="29">
        <v>3733</v>
      </c>
      <c r="D67" s="73">
        <v>2823</v>
      </c>
      <c r="E67" s="72">
        <v>8920</v>
      </c>
      <c r="F67" s="42">
        <v>9000</v>
      </c>
      <c r="G67" s="43">
        <v>9000</v>
      </c>
    </row>
  </sheetData>
  <sheetProtection formatCells="0" formatColumns="0" formatRows="0" insertColumns="0" insertRows="0" insertHyperlinks="0" deleteColumns="0" deleteRows="0" sort="0" autoFilter="0" pivotTables="0"/>
  <sortState ref="K47:K73">
    <sortCondition descending="1" ref="K47:K73"/>
  </sortState>
  <customSheetViews>
    <customSheetView guid="{9E1C96A7-067B-4F3F-ADE4-8ACC692DA2C4}">
      <selection activeCell="I17" sqref="I17:I28"/>
      <pageMargins left="0.7" right="0.7" top="0.75" bottom="0.75" header="0.3" footer="0.3"/>
      <pageSetup paperSize="9" orientation="portrait" verticalDpi="0" r:id="rId1"/>
    </customSheetView>
  </customSheetViews>
  <phoneticPr fontId="2" type="noConversion"/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試算表</vt:lpstr>
      <vt:lpstr>級距表</vt:lpstr>
      <vt:lpstr>試算表!Print_Area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2021-04-08T09:45:34Z</cp:lastPrinted>
  <dcterms:created xsi:type="dcterms:W3CDTF">2015-08-01T06:18:31Z</dcterms:created>
  <dcterms:modified xsi:type="dcterms:W3CDTF">2021-12-02T03:40:30Z</dcterms:modified>
</cp:coreProperties>
</file>