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歷年保費試算表\"/>
    </mc:Choice>
  </mc:AlternateContent>
  <xr:revisionPtr revIDLastSave="0" documentId="13_ncr:1_{1F1F90C5-3D0C-4EDB-B3CC-CEA71CFBF22F}" xr6:coauthVersionLast="36" xr6:coauthVersionMax="36" xr10:uidLastSave="{00000000-0000-0000-0000-000000000000}"/>
  <bookViews>
    <workbookView xWindow="-15" yWindow="5955" windowWidth="19215" windowHeight="5775" xr2:uid="{00000000-000D-0000-FFFF-FFFF00000000}"/>
  </bookViews>
  <sheets>
    <sheet name="試算表" sheetId="1" r:id="rId1"/>
    <sheet name="級距表" sheetId="2" state="hidden" r:id="rId2"/>
  </sheets>
  <definedNames>
    <definedName name="_xlnm._FilterDatabase" localSheetId="1" hidden="1">級距表!$Q$1:$Q$84</definedName>
    <definedName name="_xlnm.Print_Area" localSheetId="0">試算表!$A$1:$W$42</definedName>
    <definedName name="Z_9E1C96A7_067B_4F3F_ADE4_8ACC692DA2C4_.wvu.PrintArea" localSheetId="0" hidden="1">試算表!$A$1:$W$42</definedName>
  </definedNames>
  <calcPr calcId="191029"/>
  <customWorkbookViews>
    <customWorkbookView name="user - 個人檢視畫面" guid="{9E1C96A7-067B-4F3F-ADE4-8ACC692DA2C4}" mergeInterval="0" personalView="1" maximized="1" xWindow="-8" yWindow="-8" windowWidth="1936" windowHeight="1096" activeSheetId="2"/>
  </customWorkbookViews>
</workbook>
</file>

<file path=xl/calcChain.xml><?xml version="1.0" encoding="utf-8"?>
<calcChain xmlns="http://schemas.openxmlformats.org/spreadsheetml/2006/main">
  <c r="D14" i="1" l="1"/>
  <c r="A22" i="1" s="1"/>
  <c r="S22" i="1" l="1"/>
  <c r="A27" i="1"/>
  <c r="P18" i="1"/>
  <c r="S27" i="1" s="1"/>
  <c r="P16" i="1"/>
  <c r="P27" i="1" s="1"/>
  <c r="P14" i="1"/>
  <c r="M27" i="1" s="1"/>
  <c r="D18" i="1"/>
  <c r="G27" i="1" s="1"/>
  <c r="D16" i="1"/>
  <c r="D22" i="1" s="1"/>
  <c r="M30" i="1"/>
  <c r="A30" i="1"/>
  <c r="G22" i="1" l="1"/>
  <c r="D27" i="1"/>
  <c r="J27" i="1" s="1"/>
  <c r="S30" i="1"/>
  <c r="M22" i="1"/>
  <c r="P22" i="1"/>
  <c r="G30" i="1" l="1"/>
  <c r="V27" i="1"/>
  <c r="V22" i="1"/>
  <c r="J22" i="1"/>
</calcChain>
</file>

<file path=xl/sharedStrings.xml><?xml version="1.0" encoding="utf-8"?>
<sst xmlns="http://schemas.openxmlformats.org/spreadsheetml/2006/main" count="67" uniqueCount="38">
  <si>
    <t>級距</t>
    <phoneticPr fontId="2" type="noConversion"/>
  </si>
  <si>
    <t>勞保自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</si>
  <si>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</si>
  <si>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</si>
  <si>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</si>
  <si>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</si>
  <si>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勞保公</t>
    <phoneticPr fontId="2" type="noConversion"/>
  </si>
  <si>
    <t>勞保</t>
    <phoneticPr fontId="2" type="noConversion"/>
  </si>
  <si>
    <t>健保</t>
    <phoneticPr fontId="2" type="noConversion"/>
  </si>
  <si>
    <t>勞退</t>
    <phoneticPr fontId="2" type="noConversion"/>
  </si>
  <si>
    <t>健保</t>
    <phoneticPr fontId="2" type="noConversion"/>
  </si>
  <si>
    <t>請輸入當月薪資：</t>
    <phoneticPr fontId="2" type="noConversion"/>
  </si>
  <si>
    <t>勞保投保級距：</t>
    <phoneticPr fontId="2" type="noConversion"/>
  </si>
  <si>
    <t>健保投保級距：</t>
    <phoneticPr fontId="2" type="noConversion"/>
  </si>
  <si>
    <t>勞退投保級距：</t>
    <phoneticPr fontId="2" type="noConversion"/>
  </si>
  <si>
    <t>是否加入健保：</t>
    <phoneticPr fontId="2" type="noConversion"/>
  </si>
  <si>
    <t>是否提繳
自提勞工退休金：</t>
    <phoneticPr fontId="2" type="noConversion"/>
  </si>
  <si>
    <t>是</t>
    <phoneticPr fontId="2" type="noConversion"/>
  </si>
  <si>
    <t>否</t>
  </si>
  <si>
    <t>否</t>
    <phoneticPr fontId="2" type="noConversion"/>
  </si>
  <si>
    <t>個人負擔</t>
    <phoneticPr fontId="2" type="noConversion"/>
  </si>
  <si>
    <t>個人負擔小計</t>
    <phoneticPr fontId="2" type="noConversion"/>
  </si>
  <si>
    <t>單位負擔</t>
    <phoneticPr fontId="2" type="noConversion"/>
  </si>
  <si>
    <t>單位負擔小計</t>
    <phoneticPr fontId="2" type="noConversion"/>
  </si>
  <si>
    <t>整月</t>
    <phoneticPr fontId="2" type="noConversion"/>
  </si>
  <si>
    <t>請輸入每日薪資：</t>
    <phoneticPr fontId="2" type="noConversion"/>
  </si>
  <si>
    <t>投保日數：</t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</si>
  <si>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</si>
  <si>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</si>
  <si>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</si>
  <si>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</si>
  <si>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</si>
  <si>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屏東大學勞/健/勞退保費試算(月)</t>
    <phoneticPr fontId="2" type="noConversion"/>
  </si>
  <si>
    <t>屏東大學勞/健/勞退保費試算(不足月)</t>
    <phoneticPr fontId="2" type="noConversion"/>
  </si>
  <si>
    <t>【本表試算金額僅供參考，實際金額仍以勞健保局帳單為準】</t>
    <phoneticPr fontId="2" type="noConversion"/>
  </si>
  <si>
    <t>註：本表不適用試算逾45800元投保薪資者</t>
    <phoneticPr fontId="2" type="noConversion"/>
  </si>
  <si>
    <t>1140101適用之更新版本</t>
    <phoneticPr fontId="2" type="noConversion"/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</si>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</sst>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%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24"/>
      <color rgb="FFFF0000"/>
      <name val="思源黑體 TW"/>
      <family val="2"/>
      <charset val="136"/>
    </font>
    <font>
      <b/>
      <sz val="14"/>
      <color theme="1"/>
      <name val="標楷體"/>
      <family val="4"/>
      <charset val="136"/>
    </font>
    <font>
      <sz val="12"/>
      <name val="細明體"/>
      <family val="3"/>
      <charset val="136"/>
    </font>
    <font>
      <b/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1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0" fillId="7" borderId="0" xfId="0" applyFill="1" applyProtection="1">
      <alignment vertical="center"/>
      <protection hidden="1"/>
    </xf>
    <xf numFmtId="0" fontId="0" fillId="8" borderId="0" xfId="0" applyFill="1" applyProtection="1">
      <alignment vertical="center"/>
      <protection hidden="1"/>
    </xf>
    <xf numFmtId="0" fontId="0" fillId="11" borderId="0" xfId="0" applyFill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9" borderId="0" xfId="0" applyFill="1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10" borderId="0" xfId="0" applyFill="1" applyBorder="1" applyAlignment="1" applyProtection="1">
      <alignment vertical="center"/>
      <protection hidden="1"/>
    </xf>
    <xf numFmtId="0" fontId="0" fillId="13" borderId="0" xfId="0" applyFill="1" applyProtection="1">
      <alignment vertical="center"/>
      <protection hidden="1"/>
    </xf>
    <xf numFmtId="10" fontId="0" fillId="0" borderId="0" xfId="0" applyNumberFormat="1" applyProtection="1">
      <alignment vertical="center"/>
      <protection hidden="1"/>
    </xf>
    <xf numFmtId="0" fontId="0" fillId="13" borderId="0" xfId="0" applyFill="1">
      <alignment vertical="center"/>
    </xf>
    <xf numFmtId="0" fontId="3" fillId="16" borderId="0" xfId="0" applyFont="1" applyFill="1" applyAlignment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6" fillId="0" borderId="12" xfId="0" applyFont="1" applyFill="1" applyBorder="1">
      <alignment vertical="center"/>
    </xf>
    <xf numFmtId="176" fontId="6" fillId="0" borderId="16" xfId="1" applyNumberFormat="1" applyFont="1" applyFill="1" applyBorder="1">
      <alignment vertical="center"/>
    </xf>
    <xf numFmtId="176" fontId="6" fillId="0" borderId="17" xfId="1" applyNumberFormat="1" applyFont="1" applyFill="1" applyBorder="1">
      <alignment vertical="center"/>
    </xf>
    <xf numFmtId="3" fontId="6" fillId="0" borderId="12" xfId="0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>
      <alignment vertical="center"/>
    </xf>
    <xf numFmtId="176" fontId="6" fillId="0" borderId="13" xfId="1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7" fillId="0" borderId="13" xfId="1" applyNumberFormat="1" applyFont="1" applyFill="1" applyBorder="1" applyAlignment="1">
      <alignment horizontal="center" vertical="center"/>
    </xf>
    <xf numFmtId="176" fontId="7" fillId="0" borderId="14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6" fillId="0" borderId="12" xfId="1" applyNumberFormat="1" applyFont="1" applyFill="1" applyBorder="1">
      <alignment vertical="center"/>
    </xf>
    <xf numFmtId="3" fontId="7" fillId="0" borderId="12" xfId="0" applyNumberFormat="1" applyFont="1" applyFill="1" applyBorder="1">
      <alignment vertical="center"/>
    </xf>
    <xf numFmtId="176" fontId="7" fillId="0" borderId="18" xfId="1" applyNumberFormat="1" applyFont="1" applyFill="1" applyBorder="1">
      <alignment vertical="center"/>
    </xf>
    <xf numFmtId="176" fontId="7" fillId="0" borderId="19" xfId="1" applyNumberFormat="1" applyFont="1" applyFill="1" applyBorder="1">
      <alignment vertical="center"/>
    </xf>
    <xf numFmtId="0" fontId="7" fillId="0" borderId="19" xfId="0" applyFont="1" applyFill="1" applyBorder="1">
      <alignment vertical="center"/>
    </xf>
    <xf numFmtId="176" fontId="7" fillId="0" borderId="20" xfId="1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3" fontId="10" fillId="0" borderId="12" xfId="0" applyNumberFormat="1" applyFont="1" applyFill="1" applyBorder="1">
      <alignment vertical="center"/>
    </xf>
    <xf numFmtId="176" fontId="6" fillId="0" borderId="21" xfId="1" applyNumberFormat="1" applyFont="1" applyFill="1" applyBorder="1">
      <alignment vertical="center"/>
    </xf>
    <xf numFmtId="176" fontId="6" fillId="0" borderId="22" xfId="1" applyNumberFormat="1" applyFont="1" applyFill="1" applyBorder="1">
      <alignment vertical="center"/>
    </xf>
    <xf numFmtId="176" fontId="6" fillId="0" borderId="19" xfId="1" applyNumberFormat="1" applyFont="1" applyFill="1" applyBorder="1">
      <alignment vertical="center"/>
    </xf>
    <xf numFmtId="1" fontId="7" fillId="0" borderId="17" xfId="0" applyNumberFormat="1" applyFont="1" applyFill="1" applyBorder="1">
      <alignment vertical="center"/>
    </xf>
    <xf numFmtId="0" fontId="6" fillId="0" borderId="19" xfId="0" applyFont="1" applyFill="1" applyBorder="1">
      <alignment vertical="center"/>
    </xf>
    <xf numFmtId="1" fontId="7" fillId="0" borderId="20" xfId="0" applyNumberFormat="1" applyFont="1" applyFill="1" applyBorder="1">
      <alignment vertical="center"/>
    </xf>
    <xf numFmtId="0" fontId="11" fillId="16" borderId="0" xfId="0" applyFont="1" applyFill="1" applyAlignment="1" applyProtection="1">
      <alignment vertical="center"/>
      <protection hidden="1"/>
    </xf>
    <xf numFmtId="0" fontId="12" fillId="16" borderId="0" xfId="0" applyFont="1" applyFill="1" applyAlignment="1" applyProtection="1">
      <alignment vertical="center"/>
      <protection hidden="1"/>
    </xf>
    <xf numFmtId="176" fontId="7" fillId="17" borderId="16" xfId="1" applyNumberFormat="1" applyFont="1" applyFill="1" applyBorder="1">
      <alignment vertical="center"/>
    </xf>
    <xf numFmtId="176" fontId="7" fillId="17" borderId="12" xfId="1" applyNumberFormat="1" applyFont="1" applyFill="1" applyBorder="1">
      <alignment vertical="center"/>
    </xf>
    <xf numFmtId="0" fontId="7" fillId="17" borderId="12" xfId="0" applyFont="1" applyFill="1" applyBorder="1">
      <alignment vertical="center"/>
    </xf>
    <xf numFmtId="176" fontId="7" fillId="17" borderId="17" xfId="1" applyNumberFormat="1" applyFont="1" applyFill="1" applyBorder="1">
      <alignment vertical="center"/>
    </xf>
    <xf numFmtId="176" fontId="7" fillId="17" borderId="20" xfId="1" applyNumberFormat="1" applyFont="1" applyFill="1" applyBorder="1">
      <alignment vertical="center"/>
    </xf>
    <xf numFmtId="176" fontId="7" fillId="17" borderId="12" xfId="1" applyNumberFormat="1" applyFont="1" applyFill="1" applyBorder="1" applyAlignment="1">
      <alignment horizontal="center" vertical="center"/>
    </xf>
    <xf numFmtId="176" fontId="7" fillId="17" borderId="17" xfId="1" applyNumberFormat="1" applyFont="1" applyFill="1" applyBorder="1" applyAlignment="1">
      <alignment horizontal="center" vertical="center"/>
    </xf>
    <xf numFmtId="176" fontId="7" fillId="17" borderId="18" xfId="1" applyNumberFormat="1" applyFont="1" applyFill="1" applyBorder="1">
      <alignment vertical="center"/>
    </xf>
    <xf numFmtId="176" fontId="7" fillId="17" borderId="19" xfId="1" applyNumberFormat="1" applyFont="1" applyFill="1" applyBorder="1">
      <alignment vertical="center"/>
    </xf>
    <xf numFmtId="0" fontId="7" fillId="17" borderId="19" xfId="0" applyFont="1" applyFill="1" applyBorder="1">
      <alignment vertical="center"/>
    </xf>
    <xf numFmtId="0" fontId="6" fillId="0" borderId="24" xfId="0" applyFont="1" applyFill="1" applyBorder="1">
      <alignment vertical="center"/>
    </xf>
    <xf numFmtId="0" fontId="7" fillId="17" borderId="23" xfId="0" applyFont="1" applyFill="1" applyBorder="1">
      <alignment vertical="center"/>
    </xf>
    <xf numFmtId="176" fontId="7" fillId="17" borderId="25" xfId="1" applyNumberFormat="1" applyFont="1" applyFill="1" applyBorder="1">
      <alignment vertical="center"/>
    </xf>
    <xf numFmtId="176" fontId="6" fillId="17" borderId="16" xfId="1" applyNumberFormat="1" applyFont="1" applyFill="1" applyBorder="1">
      <alignment vertical="center"/>
    </xf>
    <xf numFmtId="3" fontId="10" fillId="17" borderId="12" xfId="0" applyNumberFormat="1" applyFont="1" applyFill="1" applyBorder="1">
      <alignment vertical="center"/>
    </xf>
    <xf numFmtId="1" fontId="7" fillId="17" borderId="12" xfId="0" applyNumberFormat="1" applyFont="1" applyFill="1" applyBorder="1">
      <alignment vertical="center"/>
    </xf>
    <xf numFmtId="0" fontId="6" fillId="17" borderId="24" xfId="0" applyFont="1" applyFill="1" applyBorder="1">
      <alignment vertical="center"/>
    </xf>
    <xf numFmtId="176" fontId="6" fillId="17" borderId="17" xfId="1" applyNumberFormat="1" applyFont="1" applyFill="1" applyBorder="1">
      <alignment vertical="center"/>
    </xf>
    <xf numFmtId="3" fontId="10" fillId="0" borderId="22" xfId="0" applyNumberFormat="1" applyFont="1" applyFill="1" applyBorder="1">
      <alignment vertical="center"/>
    </xf>
    <xf numFmtId="0" fontId="6" fillId="17" borderId="12" xfId="0" applyFont="1" applyFill="1" applyBorder="1">
      <alignment vertical="center"/>
    </xf>
    <xf numFmtId="176" fontId="6" fillId="17" borderId="12" xfId="1" applyNumberFormat="1" applyFont="1" applyFill="1" applyBorder="1">
      <alignment vertical="center"/>
    </xf>
    <xf numFmtId="0" fontId="0" fillId="17" borderId="12" xfId="0" applyFill="1" applyBorder="1">
      <alignment vertical="center"/>
    </xf>
    <xf numFmtId="176" fontId="7" fillId="17" borderId="26" xfId="1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>
      <alignment vertical="center"/>
    </xf>
    <xf numFmtId="176" fontId="6" fillId="0" borderId="25" xfId="1" applyNumberFormat="1" applyFont="1" applyFill="1" applyBorder="1">
      <alignment vertical="center"/>
    </xf>
    <xf numFmtId="3" fontId="6" fillId="17" borderId="12" xfId="0" applyNumberFormat="1" applyFont="1" applyFill="1" applyBorder="1">
      <alignment vertical="center"/>
    </xf>
    <xf numFmtId="0" fontId="13" fillId="17" borderId="1" xfId="0" applyFont="1" applyFill="1" applyBorder="1" applyAlignment="1" applyProtection="1">
      <alignment horizontal="center" vertical="center"/>
      <protection hidden="1"/>
    </xf>
    <xf numFmtId="0" fontId="13" fillId="17" borderId="2" xfId="0" applyFont="1" applyFill="1" applyBorder="1" applyAlignment="1" applyProtection="1">
      <alignment horizontal="center" vertical="center"/>
      <protection hidden="1"/>
    </xf>
    <xf numFmtId="0" fontId="13" fillId="17" borderId="3" xfId="0" applyFont="1" applyFill="1" applyBorder="1" applyAlignment="1" applyProtection="1">
      <alignment horizontal="center" vertical="center"/>
      <protection hidden="1"/>
    </xf>
    <xf numFmtId="0" fontId="13" fillId="17" borderId="4" xfId="0" applyFont="1" applyFill="1" applyBorder="1" applyAlignment="1" applyProtection="1">
      <alignment horizontal="center" vertical="center"/>
      <protection hidden="1"/>
    </xf>
    <xf numFmtId="0" fontId="13" fillId="17" borderId="0" xfId="0" applyFont="1" applyFill="1" applyBorder="1" applyAlignment="1" applyProtection="1">
      <alignment horizontal="center" vertical="center"/>
      <protection hidden="1"/>
    </xf>
    <xf numFmtId="0" fontId="13" fillId="17" borderId="5" xfId="0" applyFont="1" applyFill="1" applyBorder="1" applyAlignment="1" applyProtection="1">
      <alignment horizontal="center" vertical="center"/>
      <protection hidden="1"/>
    </xf>
    <xf numFmtId="0" fontId="13" fillId="17" borderId="6" xfId="0" applyFont="1" applyFill="1" applyBorder="1" applyAlignment="1" applyProtection="1">
      <alignment horizontal="center" vertical="center"/>
      <protection hidden="1"/>
    </xf>
    <xf numFmtId="0" fontId="13" fillId="17" borderId="7" xfId="0" applyFont="1" applyFill="1" applyBorder="1" applyAlignment="1" applyProtection="1">
      <alignment horizontal="center" vertical="center"/>
      <protection hidden="1"/>
    </xf>
    <xf numFmtId="0" fontId="13" fillId="17" borderId="8" xfId="0" applyFont="1" applyFill="1" applyBorder="1" applyAlignment="1" applyProtection="1">
      <alignment horizontal="center" vertical="center"/>
      <protection hidden="1"/>
    </xf>
    <xf numFmtId="9" fontId="0" fillId="13" borderId="9" xfId="0" applyNumberFormat="1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177" fontId="11" fillId="13" borderId="9" xfId="0" applyNumberFormat="1" applyFont="1" applyFill="1" applyBorder="1" applyAlignment="1" applyProtection="1">
      <alignment horizontal="center" vertical="center"/>
      <protection hidden="1"/>
    </xf>
    <xf numFmtId="177" fontId="11" fillId="13" borderId="11" xfId="0" applyNumberFormat="1" applyFont="1" applyFill="1" applyBorder="1" applyAlignment="1" applyProtection="1">
      <alignment horizontal="center" vertical="center"/>
      <protection hidden="1"/>
    </xf>
    <xf numFmtId="9" fontId="0" fillId="13" borderId="9" xfId="0" applyNumberFormat="1" applyFill="1" applyBorder="1" applyAlignment="1" applyProtection="1">
      <alignment horizontal="center" vertical="center"/>
      <protection hidden="1"/>
    </xf>
    <xf numFmtId="0" fontId="0" fillId="13" borderId="11" xfId="0" applyFill="1" applyBorder="1" applyAlignment="1" applyProtection="1">
      <alignment horizontal="center" vertical="center"/>
      <protection hidden="1"/>
    </xf>
    <xf numFmtId="10" fontId="11" fillId="13" borderId="9" xfId="0" applyNumberFormat="1" applyFont="1" applyFill="1" applyBorder="1" applyAlignment="1" applyProtection="1">
      <alignment horizontal="center" vertical="center"/>
      <protection hidden="1"/>
    </xf>
    <xf numFmtId="10" fontId="11" fillId="13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3" xfId="0" applyFill="1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0" fillId="8" borderId="6" xfId="0" applyFill="1" applyBorder="1" applyAlignment="1" applyProtection="1">
      <alignment horizontal="center" vertical="center"/>
      <protection hidden="1"/>
    </xf>
    <xf numFmtId="0" fontId="0" fillId="8" borderId="8" xfId="0" applyFill="1" applyBorder="1" applyAlignment="1" applyProtection="1">
      <alignment horizontal="center" vertical="center"/>
      <protection hidden="1"/>
    </xf>
    <xf numFmtId="1" fontId="0" fillId="9" borderId="1" xfId="0" applyNumberFormat="1" applyFill="1" applyBorder="1" applyAlignment="1" applyProtection="1">
      <alignment horizontal="center" vertical="center"/>
      <protection hidden="1"/>
    </xf>
    <xf numFmtId="1" fontId="0" fillId="9" borderId="3" xfId="0" applyNumberFormat="1" applyFill="1" applyBorder="1" applyAlignment="1" applyProtection="1">
      <alignment horizontal="center" vertical="center"/>
      <protection hidden="1"/>
    </xf>
    <xf numFmtId="1" fontId="0" fillId="9" borderId="6" xfId="0" applyNumberFormat="1" applyFill="1" applyBorder="1" applyAlignment="1" applyProtection="1">
      <alignment horizontal="center" vertical="center"/>
      <protection hidden="1"/>
    </xf>
    <xf numFmtId="1" fontId="0" fillId="9" borderId="8" xfId="0" applyNumberForma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5" fillId="12" borderId="0" xfId="0" applyFont="1" applyFill="1" applyAlignment="1">
      <alignment horizontal="left" vertical="center" wrapText="1"/>
    </xf>
    <xf numFmtId="0" fontId="5" fillId="12" borderId="0" xfId="0" applyFont="1" applyFill="1" applyAlignment="1">
      <alignment horizontal="left" vertical="center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10" xfId="0" applyFill="1" applyBorder="1" applyAlignment="1" applyProtection="1">
      <alignment horizontal="center" vertical="center"/>
      <protection locked="0"/>
    </xf>
    <xf numFmtId="0" fontId="0" fillId="12" borderId="1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0" fillId="12" borderId="4" xfId="0" applyFill="1" applyBorder="1" applyAlignment="1" applyProtection="1">
      <alignment horizontal="center" vertical="center"/>
      <protection locked="0"/>
    </xf>
    <xf numFmtId="0" fontId="0" fillId="12" borderId="0" xfId="0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horizontal="center" vertical="center"/>
      <protection locked="0"/>
    </xf>
    <xf numFmtId="0" fontId="0" fillId="12" borderId="6" xfId="0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 applyProtection="1">
      <alignment horizontal="center" vertical="center"/>
      <protection locked="0"/>
    </xf>
    <xf numFmtId="0" fontId="0" fillId="12" borderId="8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11" borderId="3" xfId="0" applyFill="1" applyBorder="1" applyAlignment="1" applyProtection="1">
      <alignment horizontal="center" vertical="center"/>
      <protection hidden="1"/>
    </xf>
    <xf numFmtId="0" fontId="0" fillId="11" borderId="6" xfId="0" applyFill="1" applyBorder="1" applyAlignment="1" applyProtection="1">
      <alignment horizontal="center" vertical="center"/>
      <protection hidden="1"/>
    </xf>
    <xf numFmtId="0" fontId="0" fillId="11" borderId="8" xfId="0" applyFill="1" applyBorder="1" applyAlignment="1" applyProtection="1">
      <alignment horizontal="center" vertical="center"/>
      <protection hidden="1"/>
    </xf>
    <xf numFmtId="0" fontId="0" fillId="12" borderId="9" xfId="0" applyFill="1" applyBorder="1" applyAlignment="1" applyProtection="1">
      <alignment horizontal="center" vertical="center"/>
    </xf>
    <xf numFmtId="0" fontId="0" fillId="12" borderId="10" xfId="0" applyFill="1" applyBorder="1" applyAlignment="1" applyProtection="1">
      <alignment horizontal="center" vertical="center"/>
    </xf>
    <xf numFmtId="0" fontId="0" fillId="12" borderId="11" xfId="0" applyFill="1" applyBorder="1" applyAlignment="1" applyProtection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 wrapText="1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10" borderId="2" xfId="0" applyFill="1" applyBorder="1" applyAlignment="1" applyProtection="1">
      <alignment horizontal="center" vertical="center"/>
      <protection hidden="1"/>
    </xf>
    <xf numFmtId="0" fontId="0" fillId="10" borderId="3" xfId="0" applyFill="1" applyBorder="1" applyAlignment="1" applyProtection="1">
      <alignment horizontal="center" vertical="center"/>
      <protection hidden="1"/>
    </xf>
    <xf numFmtId="0" fontId="0" fillId="10" borderId="4" xfId="0" applyFill="1" applyBorder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horizontal="center" vertical="center"/>
      <protection hidden="1"/>
    </xf>
    <xf numFmtId="0" fontId="0" fillId="10" borderId="5" xfId="0" applyFill="1" applyBorder="1" applyAlignment="1" applyProtection="1">
      <alignment horizontal="center" vertical="center"/>
      <protection hidden="1"/>
    </xf>
    <xf numFmtId="0" fontId="0" fillId="10" borderId="6" xfId="0" applyFill="1" applyBorder="1" applyAlignment="1" applyProtection="1">
      <alignment horizontal="center" vertical="center"/>
      <protection hidden="1"/>
    </xf>
    <xf numFmtId="0" fontId="0" fillId="10" borderId="7" xfId="0" applyFill="1" applyBorder="1" applyAlignment="1" applyProtection="1">
      <alignment horizontal="center" vertical="center"/>
      <protection hidden="1"/>
    </xf>
    <xf numFmtId="0" fontId="0" fillId="10" borderId="8" xfId="0" applyFill="1" applyBorder="1" applyAlignment="1" applyProtection="1">
      <alignment horizontal="center" vertical="center"/>
      <protection hidden="1"/>
    </xf>
    <xf numFmtId="1" fontId="0" fillId="5" borderId="1" xfId="0" applyNumberFormat="1" applyFill="1" applyBorder="1" applyAlignment="1" applyProtection="1">
      <alignment horizontal="center" vertical="center"/>
      <protection hidden="1"/>
    </xf>
    <xf numFmtId="1" fontId="0" fillId="5" borderId="3" xfId="0" applyNumberFormat="1" applyFill="1" applyBorder="1" applyAlignment="1" applyProtection="1">
      <alignment horizontal="center" vertical="center"/>
      <protection hidden="1"/>
    </xf>
    <xf numFmtId="1" fontId="0" fillId="5" borderId="6" xfId="0" applyNumberFormat="1" applyFill="1" applyBorder="1" applyAlignment="1" applyProtection="1">
      <alignment horizontal="center" vertical="center"/>
      <protection hidden="1"/>
    </xf>
    <xf numFmtId="1" fontId="0" fillId="5" borderId="8" xfId="0" applyNumberFormat="1" applyFill="1" applyBorder="1" applyAlignment="1" applyProtection="1">
      <alignment horizontal="center" vertical="center"/>
      <protection hidden="1"/>
    </xf>
    <xf numFmtId="1" fontId="0" fillId="10" borderId="1" xfId="0" applyNumberFormat="1" applyFill="1" applyBorder="1" applyAlignment="1" applyProtection="1">
      <alignment horizontal="center" vertical="center"/>
      <protection hidden="1"/>
    </xf>
    <xf numFmtId="1" fontId="0" fillId="10" borderId="2" xfId="0" applyNumberFormat="1" applyFill="1" applyBorder="1" applyAlignment="1" applyProtection="1">
      <alignment horizontal="center" vertical="center"/>
      <protection hidden="1"/>
    </xf>
    <xf numFmtId="1" fontId="0" fillId="10" borderId="3" xfId="0" applyNumberFormat="1" applyFill="1" applyBorder="1" applyAlignment="1" applyProtection="1">
      <alignment horizontal="center" vertical="center"/>
      <protection hidden="1"/>
    </xf>
    <xf numFmtId="1" fontId="0" fillId="10" borderId="4" xfId="0" applyNumberFormat="1" applyFill="1" applyBorder="1" applyAlignment="1" applyProtection="1">
      <alignment horizontal="center" vertical="center"/>
      <protection hidden="1"/>
    </xf>
    <xf numFmtId="1" fontId="0" fillId="10" borderId="0" xfId="0" applyNumberFormat="1" applyFill="1" applyBorder="1" applyAlignment="1" applyProtection="1">
      <alignment horizontal="center" vertical="center"/>
      <protection hidden="1"/>
    </xf>
    <xf numFmtId="1" fontId="0" fillId="10" borderId="5" xfId="0" applyNumberFormat="1" applyFill="1" applyBorder="1" applyAlignment="1" applyProtection="1">
      <alignment horizontal="center" vertical="center"/>
      <protection hidden="1"/>
    </xf>
    <xf numFmtId="1" fontId="0" fillId="10" borderId="6" xfId="0" applyNumberFormat="1" applyFill="1" applyBorder="1" applyAlignment="1" applyProtection="1">
      <alignment horizontal="center" vertical="center"/>
      <protection hidden="1"/>
    </xf>
    <xf numFmtId="1" fontId="0" fillId="10" borderId="7" xfId="0" applyNumberFormat="1" applyFill="1" applyBorder="1" applyAlignment="1" applyProtection="1">
      <alignment horizontal="center" vertical="center"/>
      <protection hidden="1"/>
    </xf>
    <xf numFmtId="1" fontId="0" fillId="10" borderId="8" xfId="0" applyNumberFormat="1" applyFill="1" applyBorder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left" vertical="center"/>
      <protection hidden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EEC3EF"/>
      <color rgb="FFDF8BE1"/>
      <color rgb="FFCC99FF"/>
      <color rgb="FFF9AD6F"/>
      <color rgb="FFFFFF66"/>
      <color rgb="FF00FF00"/>
      <color rgb="FFFF6699"/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5"/>
  <sheetViews>
    <sheetView tabSelected="1" zoomScale="85" zoomScaleNormal="85" workbookViewId="0">
      <selection activeCell="D6" sqref="D6"/>
    </sheetView>
  </sheetViews>
  <sheetFormatPr defaultRowHeight="16.5"/>
  <cols>
    <col min="3" max="3" width="1.25" customWidth="1"/>
    <col min="6" max="6" width="1.25" customWidth="1"/>
    <col min="9" max="9" width="1.25" customWidth="1"/>
    <col min="12" max="12" width="9" customWidth="1"/>
    <col min="15" max="15" width="1.25" customWidth="1"/>
    <col min="18" max="18" width="1.25" customWidth="1"/>
    <col min="21" max="21" width="1.25" customWidth="1"/>
  </cols>
  <sheetData>
    <row r="1" spans="1:23" ht="28.5" thickBot="1">
      <c r="A1" s="154" t="s">
        <v>32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  <c r="M1" s="157" t="s">
        <v>33</v>
      </c>
      <c r="N1" s="158"/>
      <c r="O1" s="158"/>
      <c r="P1" s="158"/>
      <c r="Q1" s="158"/>
      <c r="R1" s="158"/>
      <c r="S1" s="158"/>
      <c r="T1" s="158"/>
      <c r="U1" s="158"/>
      <c r="V1" s="158"/>
      <c r="W1" s="159"/>
    </row>
    <row r="2" spans="1:23" ht="17.25" thickBot="1"/>
    <row r="3" spans="1:23">
      <c r="A3" s="134" t="s">
        <v>11</v>
      </c>
      <c r="B3" s="134"/>
      <c r="C3" s="1"/>
      <c r="D3" s="138">
        <v>38200</v>
      </c>
      <c r="E3" s="139"/>
      <c r="F3" s="139"/>
      <c r="G3" s="139"/>
      <c r="H3" s="140"/>
      <c r="M3" s="134" t="s">
        <v>25</v>
      </c>
      <c r="N3" s="134"/>
      <c r="O3" s="1"/>
      <c r="P3" s="138">
        <v>600</v>
      </c>
      <c r="Q3" s="139"/>
      <c r="R3" s="139"/>
      <c r="S3" s="139"/>
      <c r="T3" s="140"/>
    </row>
    <row r="4" spans="1:23">
      <c r="A4" s="134"/>
      <c r="B4" s="134"/>
      <c r="C4" s="1"/>
      <c r="D4" s="141"/>
      <c r="E4" s="142"/>
      <c r="F4" s="142"/>
      <c r="G4" s="142"/>
      <c r="H4" s="143"/>
      <c r="M4" s="134"/>
      <c r="N4" s="134"/>
      <c r="O4" s="1"/>
      <c r="P4" s="141"/>
      <c r="Q4" s="142"/>
      <c r="R4" s="142"/>
      <c r="S4" s="142"/>
      <c r="T4" s="143"/>
    </row>
    <row r="5" spans="1:23" ht="17.25" thickBot="1">
      <c r="A5" s="134"/>
      <c r="B5" s="134"/>
      <c r="C5" s="1"/>
      <c r="D5" s="144"/>
      <c r="E5" s="145"/>
      <c r="F5" s="145"/>
      <c r="G5" s="145"/>
      <c r="H5" s="146"/>
      <c r="M5" s="134"/>
      <c r="N5" s="134"/>
      <c r="O5" s="1"/>
      <c r="P5" s="144"/>
      <c r="Q5" s="145"/>
      <c r="R5" s="145"/>
      <c r="S5" s="145"/>
      <c r="T5" s="146"/>
    </row>
    <row r="6" spans="1:23" s="2" customFormat="1" ht="6" customHeight="1" thickBot="1">
      <c r="A6" s="21"/>
      <c r="B6" s="21"/>
      <c r="D6" s="3"/>
      <c r="E6" s="3"/>
      <c r="F6" s="3"/>
      <c r="G6" s="3"/>
      <c r="H6" s="3"/>
      <c r="M6" s="21"/>
      <c r="N6" s="21"/>
      <c r="P6" s="3"/>
      <c r="Q6" s="3"/>
      <c r="R6" s="3"/>
      <c r="S6" s="3"/>
      <c r="T6" s="3"/>
    </row>
    <row r="7" spans="1:23" ht="17.25" thickBot="1">
      <c r="A7" s="134" t="s">
        <v>15</v>
      </c>
      <c r="B7" s="134"/>
      <c r="C7" s="1"/>
      <c r="D7" s="135" t="s">
        <v>18</v>
      </c>
      <c r="E7" s="136"/>
      <c r="F7" s="136"/>
      <c r="G7" s="136"/>
      <c r="H7" s="137"/>
      <c r="M7" s="134" t="s">
        <v>15</v>
      </c>
      <c r="N7" s="134"/>
      <c r="O7" s="1"/>
      <c r="P7" s="151" t="s">
        <v>37</v>
      </c>
      <c r="Q7" s="152"/>
      <c r="R7" s="152"/>
      <c r="S7" s="152"/>
      <c r="T7" s="153"/>
    </row>
    <row r="8" spans="1:23" s="2" customFormat="1" ht="6" customHeight="1" thickBot="1">
      <c r="A8" s="21"/>
      <c r="B8" s="21"/>
      <c r="D8" s="3"/>
      <c r="E8" s="3"/>
      <c r="F8" s="3"/>
      <c r="G8" s="3"/>
      <c r="H8" s="3"/>
      <c r="M8" s="21"/>
      <c r="N8" s="21"/>
      <c r="P8" s="3"/>
      <c r="Q8" s="3"/>
      <c r="R8" s="3"/>
      <c r="S8" s="3"/>
      <c r="T8" s="3"/>
    </row>
    <row r="9" spans="1:23" ht="49.5" customHeight="1" thickBot="1">
      <c r="A9" s="133" t="s">
        <v>16</v>
      </c>
      <c r="B9" s="133"/>
      <c r="C9" s="1"/>
      <c r="D9" s="135" t="s">
        <v>18</v>
      </c>
      <c r="E9" s="136"/>
      <c r="F9" s="136"/>
      <c r="G9" s="136"/>
      <c r="H9" s="137"/>
      <c r="M9" s="133" t="s">
        <v>16</v>
      </c>
      <c r="N9" s="133"/>
      <c r="O9" s="1"/>
      <c r="P9" s="135" t="s">
        <v>18</v>
      </c>
      <c r="Q9" s="136"/>
      <c r="R9" s="136"/>
      <c r="S9" s="136"/>
      <c r="T9" s="137"/>
    </row>
    <row r="10" spans="1:23" s="2" customFormat="1" ht="6" customHeight="1" thickBot="1">
      <c r="A10" s="22"/>
      <c r="B10" s="22"/>
      <c r="D10" s="3"/>
      <c r="E10" s="3"/>
      <c r="F10" s="3"/>
      <c r="G10" s="3"/>
      <c r="H10" s="3"/>
      <c r="M10" s="22"/>
      <c r="N10" s="22"/>
      <c r="P10" s="3"/>
      <c r="Q10" s="3"/>
      <c r="R10" s="3"/>
      <c r="S10" s="3"/>
      <c r="T10" s="3"/>
    </row>
    <row r="11" spans="1:23" ht="17.25" customHeight="1" thickBot="1">
      <c r="A11" s="133" t="s">
        <v>26</v>
      </c>
      <c r="B11" s="133"/>
      <c r="C11" s="1"/>
      <c r="D11" s="135" t="s">
        <v>24</v>
      </c>
      <c r="E11" s="136"/>
      <c r="F11" s="136"/>
      <c r="G11" s="136"/>
      <c r="H11" s="137"/>
      <c r="M11" s="133" t="s">
        <v>26</v>
      </c>
      <c r="N11" s="133"/>
      <c r="O11" s="1"/>
      <c r="P11" s="135">
        <v>2</v>
      </c>
      <c r="Q11" s="136"/>
      <c r="R11" s="136"/>
      <c r="S11" s="136"/>
      <c r="T11" s="137"/>
    </row>
    <row r="12" spans="1:23" ht="16.5" customHeight="1">
      <c r="A12" s="22"/>
      <c r="B12" s="22"/>
      <c r="C12" s="2"/>
      <c r="D12" s="3"/>
      <c r="E12" s="3"/>
      <c r="F12" s="3"/>
      <c r="G12" s="3"/>
      <c r="H12" s="3"/>
      <c r="M12" s="22"/>
      <c r="N12" s="22"/>
      <c r="O12" s="2"/>
      <c r="P12" s="3"/>
      <c r="Q12" s="3"/>
      <c r="R12" s="3"/>
      <c r="S12" s="3"/>
      <c r="T12" s="3"/>
    </row>
    <row r="13" spans="1:23" ht="6" customHeight="1" thickBot="1">
      <c r="A13" s="23"/>
      <c r="B13" s="23"/>
      <c r="C13" s="4"/>
      <c r="D13" s="4"/>
      <c r="E13" s="4"/>
      <c r="F13" s="4"/>
      <c r="G13" s="4"/>
      <c r="H13" s="4"/>
      <c r="I13" s="4"/>
      <c r="J13" s="4"/>
      <c r="K13" s="4"/>
      <c r="L13" s="4"/>
      <c r="M13" s="23"/>
      <c r="N13" s="23"/>
      <c r="O13" s="4"/>
      <c r="P13" s="4"/>
      <c r="Q13" s="4"/>
      <c r="R13" s="4"/>
      <c r="S13" s="4"/>
      <c r="T13" s="4"/>
      <c r="U13" s="4"/>
      <c r="V13" s="4"/>
      <c r="W13" s="4"/>
    </row>
    <row r="14" spans="1:23" ht="17.25" thickBot="1">
      <c r="A14" s="24" t="s">
        <v>12</v>
      </c>
      <c r="B14" s="24"/>
      <c r="C14" s="5"/>
      <c r="D14" s="130">
        <f>IF(D3&gt;級距表!J2,級距表!J2,IF(D3="","",VLOOKUP(MATCH(D3,級距表!J:J,-1)-1,級距表!I:J,2,0)))</f>
        <v>38200</v>
      </c>
      <c r="E14" s="131"/>
      <c r="F14" s="131"/>
      <c r="G14" s="131"/>
      <c r="H14" s="132"/>
      <c r="I14" s="4"/>
      <c r="J14" s="4"/>
      <c r="K14" s="4"/>
      <c r="L14" s="4"/>
      <c r="M14" s="24" t="s">
        <v>12</v>
      </c>
      <c r="N14" s="24"/>
      <c r="O14" s="5"/>
      <c r="P14" s="130">
        <f>IF((P3*30)&gt;級距表!J2,級距表!J2,IF(P3="","",VLOOKUP(MATCH(P3*30,級距表!J:J,-1)-1,級距表!I:J,2,0)))</f>
        <v>19047</v>
      </c>
      <c r="Q14" s="131"/>
      <c r="R14" s="131"/>
      <c r="S14" s="131"/>
      <c r="T14" s="132"/>
      <c r="U14" s="4"/>
      <c r="V14" s="4"/>
      <c r="W14" s="4"/>
    </row>
    <row r="15" spans="1:23" ht="6" customHeight="1" thickBot="1">
      <c r="A15" s="23"/>
      <c r="B15" s="23"/>
      <c r="C15" s="4"/>
      <c r="D15" s="4"/>
      <c r="E15" s="4"/>
      <c r="F15" s="4"/>
      <c r="G15" s="4"/>
      <c r="H15" s="4"/>
      <c r="I15" s="4"/>
      <c r="J15" s="4"/>
      <c r="K15" s="4"/>
      <c r="L15" s="4"/>
      <c r="M15" s="23"/>
      <c r="N15" s="23"/>
      <c r="O15" s="4"/>
      <c r="P15" s="4"/>
      <c r="Q15" s="4"/>
      <c r="R15" s="4"/>
      <c r="S15" s="4"/>
      <c r="T15" s="4"/>
      <c r="U15" s="4"/>
      <c r="V15" s="4"/>
      <c r="W15" s="4"/>
    </row>
    <row r="16" spans="1:23" ht="17.25" thickBot="1">
      <c r="A16" s="24" t="s">
        <v>13</v>
      </c>
      <c r="B16" s="24"/>
      <c r="C16" s="5"/>
      <c r="D16" s="130">
        <f>IF(D3&gt;級距表!O12,級距表!O12,IF(D3="","",VLOOKUP(MATCH(D3,級距表!O:O,-1)-1,級距表!N:O,2,0)))</f>
        <v>38200</v>
      </c>
      <c r="E16" s="131"/>
      <c r="F16" s="131"/>
      <c r="G16" s="131"/>
      <c r="H16" s="132"/>
      <c r="I16" s="4"/>
      <c r="J16" s="4"/>
      <c r="K16" s="4"/>
      <c r="L16" s="4"/>
      <c r="M16" s="24" t="s">
        <v>13</v>
      </c>
      <c r="N16" s="24"/>
      <c r="O16" s="5"/>
      <c r="P16" s="130">
        <f>IF((P3*30)&gt;級距表!O12,級距表!O12,IF(P3="","",VLOOKUP(MATCH(P3*30,級距表!O:O,-1)-1,級距表!N:O,2,0)))</f>
        <v>28590</v>
      </c>
      <c r="Q16" s="131"/>
      <c r="R16" s="131"/>
      <c r="S16" s="131"/>
      <c r="T16" s="132"/>
      <c r="U16" s="4"/>
      <c r="V16" s="4"/>
      <c r="W16" s="4"/>
    </row>
    <row r="17" spans="1:23" ht="6" customHeight="1" thickBot="1">
      <c r="A17" s="23"/>
      <c r="B17" s="23"/>
      <c r="C17" s="4"/>
      <c r="D17" s="4"/>
      <c r="E17" s="4"/>
      <c r="F17" s="4"/>
      <c r="G17" s="4"/>
      <c r="H17" s="4"/>
      <c r="I17" s="4"/>
      <c r="J17" s="4"/>
      <c r="K17" s="4"/>
      <c r="L17" s="4"/>
      <c r="M17" s="23"/>
      <c r="N17" s="23"/>
      <c r="O17" s="4"/>
      <c r="P17" s="4"/>
      <c r="Q17" s="4"/>
      <c r="R17" s="4"/>
      <c r="S17" s="4"/>
      <c r="T17" s="4"/>
      <c r="U17" s="4"/>
      <c r="V17" s="4"/>
      <c r="W17" s="4"/>
    </row>
    <row r="18" spans="1:23" ht="17.25" thickBot="1">
      <c r="A18" s="24" t="s">
        <v>14</v>
      </c>
      <c r="B18" s="24"/>
      <c r="C18" s="5"/>
      <c r="D18" s="130">
        <f>IF(D3&gt;級距表!T2,級距表!T2,IF(D3="","",VLOOKUP(MATCH(D3,級距表!T:T,-1)-1,級距表!S:T,2,0)))</f>
        <v>38200</v>
      </c>
      <c r="E18" s="131"/>
      <c r="F18" s="131"/>
      <c r="G18" s="131"/>
      <c r="H18" s="132"/>
      <c r="I18" s="4"/>
      <c r="J18" s="4"/>
      <c r="K18" s="4"/>
      <c r="L18" s="4"/>
      <c r="M18" s="24" t="s">
        <v>14</v>
      </c>
      <c r="N18" s="24"/>
      <c r="O18" s="5"/>
      <c r="P18" s="130">
        <f>IF((P3*30)&gt;級距表!T2,級距表!T2,IF(P3="","",VLOOKUP(MATCH(P3*30,級距表!T:T,-1)-1,級距表!S:T,2,0)))</f>
        <v>19047</v>
      </c>
      <c r="Q18" s="131"/>
      <c r="R18" s="131"/>
      <c r="S18" s="131"/>
      <c r="T18" s="132"/>
      <c r="U18" s="4"/>
      <c r="V18" s="4"/>
      <c r="W18" s="4"/>
    </row>
    <row r="19" spans="1:2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>
      <c r="A20" s="4" t="s">
        <v>20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 t="s">
        <v>20</v>
      </c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7.25" thickBot="1">
      <c r="A21" s="6" t="s">
        <v>7</v>
      </c>
      <c r="B21" s="6"/>
      <c r="C21" s="4"/>
      <c r="D21" s="7" t="s">
        <v>8</v>
      </c>
      <c r="E21" s="7"/>
      <c r="F21" s="4"/>
      <c r="G21" s="8" t="s">
        <v>9</v>
      </c>
      <c r="H21" s="8"/>
      <c r="I21" s="4"/>
      <c r="J21" s="9" t="s">
        <v>21</v>
      </c>
      <c r="K21" s="9"/>
      <c r="L21" s="4"/>
      <c r="M21" s="6" t="s">
        <v>7</v>
      </c>
      <c r="N21" s="6"/>
      <c r="O21" s="4"/>
      <c r="P21" s="7" t="s">
        <v>8</v>
      </c>
      <c r="Q21" s="7"/>
      <c r="R21" s="4"/>
      <c r="S21" s="8" t="s">
        <v>9</v>
      </c>
      <c r="T21" s="8"/>
      <c r="U21" s="4"/>
      <c r="V21" s="9" t="s">
        <v>21</v>
      </c>
      <c r="W21" s="9"/>
    </row>
    <row r="22" spans="1:23">
      <c r="A22" s="106">
        <f>IF(D3="",0,VLOOKUP(D14,級距表!A:G,2,0))</f>
        <v>955</v>
      </c>
      <c r="B22" s="107"/>
      <c r="C22" s="10"/>
      <c r="D22" s="110">
        <f>IF(OR(D3="",D7="否"),0,VLOOKUP(D16,級距表!A:G,4,0))</f>
        <v>0</v>
      </c>
      <c r="E22" s="111"/>
      <c r="F22" s="10"/>
      <c r="G22" s="114">
        <f>IF(OR(D3="",D9="否"),0,VLOOKUP(D18,級距表!A:G,6,0))</f>
        <v>0</v>
      </c>
      <c r="H22" s="115"/>
      <c r="I22" s="4"/>
      <c r="J22" s="147">
        <f>A22+D22+G22</f>
        <v>955</v>
      </c>
      <c r="K22" s="148"/>
      <c r="L22" s="4"/>
      <c r="M22" s="106">
        <f>IF(OR(P3="",P11=""),0,ROUND((ROUND(P14*D34/30*P11*D40,0)+ROUND(P14*D36/30*P11*D40,0)),0))</f>
        <v>32</v>
      </c>
      <c r="N22" s="107"/>
      <c r="O22" s="10"/>
      <c r="P22" s="110">
        <f>IF(OR(P3="",P7="否"),0,VLOOKUP(P16,級距表!A:G,4,0))</f>
        <v>443</v>
      </c>
      <c r="Q22" s="111"/>
      <c r="R22" s="10"/>
      <c r="S22" s="114">
        <f>IF(OR(P3="",P9="否"),0,ROUND(VLOOKUP(P18,級距表!A:G,6,0)/30*P11,0))</f>
        <v>0</v>
      </c>
      <c r="T22" s="115"/>
      <c r="U22" s="4"/>
      <c r="V22" s="147">
        <f>M22+P22+S22</f>
        <v>475</v>
      </c>
      <c r="W22" s="148"/>
    </row>
    <row r="23" spans="1:23" ht="17.25" thickBot="1">
      <c r="A23" s="108"/>
      <c r="B23" s="109"/>
      <c r="C23" s="10"/>
      <c r="D23" s="112"/>
      <c r="E23" s="113"/>
      <c r="F23" s="10"/>
      <c r="G23" s="116"/>
      <c r="H23" s="117"/>
      <c r="I23" s="4"/>
      <c r="J23" s="149"/>
      <c r="K23" s="150"/>
      <c r="L23" s="4"/>
      <c r="M23" s="108"/>
      <c r="N23" s="109"/>
      <c r="O23" s="10"/>
      <c r="P23" s="112"/>
      <c r="Q23" s="113"/>
      <c r="R23" s="10"/>
      <c r="S23" s="116"/>
      <c r="T23" s="117"/>
      <c r="U23" s="4"/>
      <c r="V23" s="149"/>
      <c r="W23" s="150"/>
    </row>
    <row r="24" spans="1:23" ht="6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 t="s">
        <v>22</v>
      </c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7.25" thickBot="1">
      <c r="A26" s="11" t="s">
        <v>7</v>
      </c>
      <c r="B26" s="11"/>
      <c r="C26" s="4"/>
      <c r="D26" s="12" t="s">
        <v>10</v>
      </c>
      <c r="E26" s="12"/>
      <c r="F26" s="4"/>
      <c r="G26" s="13" t="s">
        <v>9</v>
      </c>
      <c r="H26" s="13"/>
      <c r="I26" s="4"/>
      <c r="J26" s="14" t="s">
        <v>23</v>
      </c>
      <c r="K26" s="14"/>
      <c r="L26" s="4"/>
      <c r="M26" s="11" t="s">
        <v>7</v>
      </c>
      <c r="N26" s="11"/>
      <c r="O26" s="4"/>
      <c r="P26" s="12" t="s">
        <v>10</v>
      </c>
      <c r="Q26" s="12"/>
      <c r="R26" s="4"/>
      <c r="S26" s="13" t="s">
        <v>9</v>
      </c>
      <c r="T26" s="13"/>
      <c r="U26" s="4"/>
      <c r="V26" s="14" t="s">
        <v>23</v>
      </c>
      <c r="W26" s="14"/>
    </row>
    <row r="27" spans="1:23">
      <c r="A27" s="118">
        <f>IF(D3="",0,VLOOKUP(D14,級距表!A:G,3,0))</f>
        <v>3388</v>
      </c>
      <c r="B27" s="119"/>
      <c r="C27" s="10"/>
      <c r="D27" s="122">
        <f>IF(OR(D3="",D7="否"),0,VLOOKUP(D16,級距表!A:G,5,0))</f>
        <v>0</v>
      </c>
      <c r="E27" s="123"/>
      <c r="F27" s="10"/>
      <c r="G27" s="126">
        <f>IF(D3="",0,VLOOKUP(D18,級距表!A:G,7,0))</f>
        <v>2292</v>
      </c>
      <c r="H27" s="127"/>
      <c r="I27" s="4"/>
      <c r="J27" s="170">
        <f>A27+D27+G27</f>
        <v>5680</v>
      </c>
      <c r="K27" s="171"/>
      <c r="L27" s="4"/>
      <c r="M27" s="118">
        <f>IF(OR(P3="",P11=""),0,ROUND(((ROUND(P14*D34/30*P11*D42,0)+ROUND(P14*D36/30*P11*D42,0))+ROUND(P14*D38/30*P11,0)),0))</f>
        <v>113</v>
      </c>
      <c r="N27" s="119"/>
      <c r="O27" s="10"/>
      <c r="P27" s="122">
        <f>IF(OR(P3="",P7="否"),0,VLOOKUP(P16,級距表!A:G,5,0))</f>
        <v>1384</v>
      </c>
      <c r="Q27" s="123"/>
      <c r="R27" s="10"/>
      <c r="S27" s="126">
        <f>ROUND(VLOOKUP(P18,級距表!A:G,7,0)/30*P11,0)</f>
        <v>76</v>
      </c>
      <c r="T27" s="127"/>
      <c r="U27" s="4"/>
      <c r="V27" s="170">
        <f>M27+P27+S27</f>
        <v>1573</v>
      </c>
      <c r="W27" s="171"/>
    </row>
    <row r="28" spans="1:23" ht="17.25" thickBot="1">
      <c r="A28" s="120"/>
      <c r="B28" s="121"/>
      <c r="C28" s="10"/>
      <c r="D28" s="124"/>
      <c r="E28" s="125"/>
      <c r="F28" s="10"/>
      <c r="G28" s="128"/>
      <c r="H28" s="129"/>
      <c r="I28" s="4"/>
      <c r="J28" s="172"/>
      <c r="K28" s="173"/>
      <c r="L28" s="4"/>
      <c r="M28" s="120"/>
      <c r="N28" s="121"/>
      <c r="O28" s="10"/>
      <c r="P28" s="124"/>
      <c r="Q28" s="125"/>
      <c r="R28" s="10"/>
      <c r="S28" s="128"/>
      <c r="T28" s="129"/>
      <c r="U28" s="4"/>
      <c r="V28" s="172"/>
      <c r="W28" s="173"/>
    </row>
    <row r="29" spans="1:23" ht="6" customHeight="1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183" t="str">
        <f>"聘任該員每月薪資"&amp;D3&amp;"元，其總成本為："</f>
        <v>聘任該員每月薪資38200元，其總成本為：</v>
      </c>
      <c r="B30" s="183"/>
      <c r="C30" s="183"/>
      <c r="D30" s="183"/>
      <c r="E30" s="183"/>
      <c r="F30" s="15"/>
      <c r="G30" s="174">
        <f>IF(D3="","",D3+A27+D27+G27)</f>
        <v>43880</v>
      </c>
      <c r="H30" s="175"/>
      <c r="I30" s="175"/>
      <c r="J30" s="175"/>
      <c r="K30" s="176"/>
      <c r="L30" s="4"/>
      <c r="M30" s="160" t="str">
        <f>"聘任該員每日薪資"&amp;P3&amp;"元，聘任"&amp;P11&amp;"日，其總成本為："</f>
        <v>聘任該員每日薪資600元，聘任2日，其總成本為：</v>
      </c>
      <c r="N30" s="160"/>
      <c r="O30" s="160"/>
      <c r="P30" s="160"/>
      <c r="Q30" s="160"/>
      <c r="R30" s="15"/>
      <c r="S30" s="161">
        <f>IF(P3="","",(P3*P11)+M27+P27+S27)</f>
        <v>2773</v>
      </c>
      <c r="T30" s="162"/>
      <c r="U30" s="162"/>
      <c r="V30" s="162"/>
      <c r="W30" s="163"/>
    </row>
    <row r="31" spans="1:23">
      <c r="A31" s="183"/>
      <c r="B31" s="183"/>
      <c r="C31" s="183"/>
      <c r="D31" s="183"/>
      <c r="E31" s="183"/>
      <c r="F31" s="15"/>
      <c r="G31" s="177"/>
      <c r="H31" s="178"/>
      <c r="I31" s="178"/>
      <c r="J31" s="178"/>
      <c r="K31" s="179"/>
      <c r="L31" s="4"/>
      <c r="M31" s="160"/>
      <c r="N31" s="160"/>
      <c r="O31" s="160"/>
      <c r="P31" s="160"/>
      <c r="Q31" s="160"/>
      <c r="R31" s="15"/>
      <c r="S31" s="164"/>
      <c r="T31" s="165"/>
      <c r="U31" s="165"/>
      <c r="V31" s="165"/>
      <c r="W31" s="166"/>
    </row>
    <row r="32" spans="1:23" ht="17.25" thickBot="1">
      <c r="A32" s="183"/>
      <c r="B32" s="183"/>
      <c r="C32" s="183"/>
      <c r="D32" s="183"/>
      <c r="E32" s="183"/>
      <c r="F32" s="15"/>
      <c r="G32" s="180"/>
      <c r="H32" s="181"/>
      <c r="I32" s="181"/>
      <c r="J32" s="181"/>
      <c r="K32" s="182"/>
      <c r="L32" s="4"/>
      <c r="M32" s="160"/>
      <c r="N32" s="160"/>
      <c r="O32" s="160"/>
      <c r="P32" s="160"/>
      <c r="Q32" s="160"/>
      <c r="R32" s="15"/>
      <c r="S32" s="167"/>
      <c r="T32" s="168"/>
      <c r="U32" s="168"/>
      <c r="V32" s="168"/>
      <c r="W32" s="169"/>
    </row>
    <row r="33" spans="1:23" ht="17.25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39.75" thickBot="1">
      <c r="A34" s="16" t="s">
        <v>27</v>
      </c>
      <c r="B34" s="16"/>
      <c r="C34" s="16"/>
      <c r="D34" s="99">
        <v>0.115</v>
      </c>
      <c r="E34" s="100"/>
      <c r="F34" s="4"/>
      <c r="G34" s="4"/>
      <c r="H34" s="4"/>
      <c r="I34" s="4"/>
      <c r="J34" s="4"/>
      <c r="K34" s="4"/>
      <c r="L34" s="105"/>
      <c r="M34" s="105"/>
      <c r="N34" s="105"/>
      <c r="O34" s="105"/>
      <c r="P34" s="105"/>
      <c r="Q34" s="4"/>
      <c r="R34" s="4"/>
      <c r="W34" s="4"/>
    </row>
    <row r="35" spans="1:23" ht="6.75" customHeight="1" thickBo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2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7.25" customHeight="1" thickBot="1">
      <c r="A36" s="16" t="s">
        <v>28</v>
      </c>
      <c r="B36" s="16"/>
      <c r="C36" s="16"/>
      <c r="D36" s="101">
        <v>0.01</v>
      </c>
      <c r="E36" s="102"/>
      <c r="F36" s="4"/>
      <c r="G36" s="4"/>
      <c r="H36" s="4"/>
      <c r="I36" s="4"/>
      <c r="J36" s="4"/>
      <c r="K36" s="88" t="s">
        <v>36</v>
      </c>
      <c r="L36" s="89"/>
      <c r="M36" s="89"/>
      <c r="N36" s="89"/>
      <c r="O36" s="89"/>
      <c r="P36" s="89"/>
      <c r="Q36" s="90"/>
      <c r="R36" s="19"/>
      <c r="T36" s="19"/>
      <c r="U36" s="4"/>
      <c r="V36" s="4"/>
      <c r="W36" s="4"/>
    </row>
    <row r="37" spans="1:23" ht="6.75" customHeight="1" thickBot="1">
      <c r="A37" s="4"/>
      <c r="B37" s="4"/>
      <c r="C37" s="4"/>
      <c r="D37" s="17"/>
      <c r="E37" s="4"/>
      <c r="F37" s="4"/>
      <c r="G37" s="4"/>
      <c r="H37" s="4"/>
      <c r="I37" s="4"/>
      <c r="J37" s="4"/>
      <c r="K37" s="91"/>
      <c r="L37" s="92"/>
      <c r="M37" s="92"/>
      <c r="N37" s="92"/>
      <c r="O37" s="92"/>
      <c r="P37" s="92"/>
      <c r="Q37" s="93"/>
      <c r="R37" s="19"/>
      <c r="S37" s="19"/>
      <c r="T37" s="19"/>
      <c r="U37" s="4"/>
      <c r="V37" s="4"/>
      <c r="W37" s="4"/>
    </row>
    <row r="38" spans="1:23" ht="17.25" customHeight="1" thickBot="1">
      <c r="A38" s="16" t="s">
        <v>29</v>
      </c>
      <c r="B38" s="16"/>
      <c r="C38" s="16"/>
      <c r="D38" s="103">
        <v>1.1999999999999999E-3</v>
      </c>
      <c r="E38" s="104"/>
      <c r="F38" s="4"/>
      <c r="G38" s="4"/>
      <c r="H38" s="4"/>
      <c r="I38" s="4"/>
      <c r="J38" s="4"/>
      <c r="K38" s="91"/>
      <c r="L38" s="92"/>
      <c r="M38" s="92"/>
      <c r="N38" s="92"/>
      <c r="O38" s="92"/>
      <c r="P38" s="92"/>
      <c r="Q38" s="93"/>
      <c r="R38" s="19"/>
      <c r="S38" s="61"/>
      <c r="T38" s="19"/>
      <c r="U38" s="4"/>
      <c r="V38" s="4"/>
      <c r="W38" s="4"/>
    </row>
    <row r="39" spans="1:23" ht="6.75" customHeight="1" thickBot="1">
      <c r="K39" s="94"/>
      <c r="L39" s="95"/>
      <c r="M39" s="95"/>
      <c r="N39" s="95"/>
      <c r="O39" s="95"/>
      <c r="P39" s="95"/>
      <c r="Q39" s="96"/>
      <c r="R39" s="19"/>
      <c r="S39" s="19"/>
      <c r="T39" s="19"/>
    </row>
    <row r="40" spans="1:23" ht="17.25" customHeight="1" thickBot="1">
      <c r="A40" s="18" t="s">
        <v>30</v>
      </c>
      <c r="B40" s="18"/>
      <c r="C40" s="18"/>
      <c r="D40" s="97">
        <v>0.2</v>
      </c>
      <c r="E40" s="98"/>
      <c r="L40" s="19"/>
      <c r="M40" s="19"/>
      <c r="N40" s="19"/>
      <c r="O40" s="19"/>
      <c r="P40" s="19"/>
      <c r="Q40" s="19"/>
      <c r="R40" s="19"/>
      <c r="S40" s="19"/>
      <c r="T40" s="19"/>
    </row>
    <row r="41" spans="1:23" ht="6.75" customHeight="1" thickBot="1"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3" ht="17.25" customHeight="1" thickBot="1">
      <c r="A42" s="18" t="s">
        <v>31</v>
      </c>
      <c r="B42" s="18"/>
      <c r="C42" s="18"/>
      <c r="D42" s="97">
        <v>0.7</v>
      </c>
      <c r="E42" s="98"/>
      <c r="K42" s="35" t="s">
        <v>34</v>
      </c>
      <c r="L42" s="19"/>
      <c r="M42" s="19"/>
      <c r="N42" s="19"/>
      <c r="O42" s="19"/>
      <c r="P42" s="19"/>
      <c r="Q42" s="19"/>
      <c r="R42" s="19"/>
      <c r="S42" s="19"/>
      <c r="T42" s="19"/>
    </row>
    <row r="43" spans="1:23">
      <c r="K43" s="60" t="s">
        <v>35</v>
      </c>
    </row>
    <row r="106" spans="5:17">
      <c r="E106" t="s">
        <v>17</v>
      </c>
      <c r="Q106">
        <v>1</v>
      </c>
    </row>
    <row r="107" spans="5:17">
      <c r="E107" t="s">
        <v>19</v>
      </c>
      <c r="Q107">
        <v>2</v>
      </c>
    </row>
    <row r="108" spans="5:17">
      <c r="Q108">
        <v>3</v>
      </c>
    </row>
    <row r="109" spans="5:17">
      <c r="Q109">
        <v>4</v>
      </c>
    </row>
    <row r="110" spans="5:17">
      <c r="Q110">
        <v>5</v>
      </c>
    </row>
    <row r="111" spans="5:17">
      <c r="Q111">
        <v>6</v>
      </c>
    </row>
    <row r="112" spans="5:17">
      <c r="Q112">
        <v>7</v>
      </c>
    </row>
    <row r="113" spans="17:17">
      <c r="Q113">
        <v>8</v>
      </c>
    </row>
    <row r="114" spans="17:17">
      <c r="Q114">
        <v>9</v>
      </c>
    </row>
    <row r="115" spans="17:17">
      <c r="Q115">
        <v>10</v>
      </c>
    </row>
    <row r="116" spans="17:17">
      <c r="Q116">
        <v>11</v>
      </c>
    </row>
    <row r="117" spans="17:17">
      <c r="Q117">
        <v>12</v>
      </c>
    </row>
    <row r="118" spans="17:17">
      <c r="Q118">
        <v>13</v>
      </c>
    </row>
    <row r="119" spans="17:17">
      <c r="Q119">
        <v>14</v>
      </c>
    </row>
    <row r="120" spans="17:17">
      <c r="Q120">
        <v>15</v>
      </c>
    </row>
    <row r="121" spans="17:17">
      <c r="Q121">
        <v>16</v>
      </c>
    </row>
    <row r="122" spans="17:17">
      <c r="Q122">
        <v>17</v>
      </c>
    </row>
    <row r="123" spans="17:17">
      <c r="Q123">
        <v>18</v>
      </c>
    </row>
    <row r="124" spans="17:17">
      <c r="Q124">
        <v>19</v>
      </c>
    </row>
    <row r="125" spans="17:17">
      <c r="Q125">
        <v>20</v>
      </c>
    </row>
    <row r="126" spans="17:17">
      <c r="Q126">
        <v>21</v>
      </c>
    </row>
    <row r="127" spans="17:17">
      <c r="Q127">
        <v>22</v>
      </c>
    </row>
    <row r="128" spans="17:17">
      <c r="Q128">
        <v>23</v>
      </c>
    </row>
    <row r="129" spans="17:17">
      <c r="Q129">
        <v>24</v>
      </c>
    </row>
    <row r="130" spans="17:17">
      <c r="Q130">
        <v>25</v>
      </c>
    </row>
    <row r="131" spans="17:17">
      <c r="Q131">
        <v>26</v>
      </c>
    </row>
    <row r="132" spans="17:17">
      <c r="Q132">
        <v>27</v>
      </c>
    </row>
    <row r="133" spans="17:17">
      <c r="Q133">
        <v>28</v>
      </c>
    </row>
    <row r="134" spans="17:17">
      <c r="Q134">
        <v>29</v>
      </c>
    </row>
    <row r="135" spans="17:17">
      <c r="Q135">
        <v>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P7:T7" name="範圍1"/>
  </protectedRanges>
  <dataConsolidate/>
  <customSheetViews>
    <customSheetView guid="{9E1C96A7-067B-4F3F-ADE4-8ACC692DA2C4}" scale="85" fitToPage="1">
      <selection activeCell="K36" sqref="K36:Q39"/>
      <pageMargins left="0.7" right="0.7" top="0.75" bottom="0.75" header="0.3" footer="0.3"/>
      <pageSetup paperSize="9" scale="81" orientation="landscape" r:id="rId1"/>
    </customSheetView>
  </customSheetViews>
  <mergeCells count="51">
    <mergeCell ref="M30:Q32"/>
    <mergeCell ref="S30:W32"/>
    <mergeCell ref="A11:B11"/>
    <mergeCell ref="D11:H11"/>
    <mergeCell ref="J22:K23"/>
    <mergeCell ref="J27:K28"/>
    <mergeCell ref="G30:K32"/>
    <mergeCell ref="A30:E32"/>
    <mergeCell ref="M27:N28"/>
    <mergeCell ref="P27:Q28"/>
    <mergeCell ref="S27:T28"/>
    <mergeCell ref="V27:W28"/>
    <mergeCell ref="P18:T18"/>
    <mergeCell ref="M22:N23"/>
    <mergeCell ref="P22:Q23"/>
    <mergeCell ref="S22:T23"/>
    <mergeCell ref="A1:K1"/>
    <mergeCell ref="M1:W1"/>
    <mergeCell ref="M7:N7"/>
    <mergeCell ref="M3:N5"/>
    <mergeCell ref="M11:N11"/>
    <mergeCell ref="P11:T11"/>
    <mergeCell ref="M9:N9"/>
    <mergeCell ref="P9:T9"/>
    <mergeCell ref="V22:W23"/>
    <mergeCell ref="P14:T14"/>
    <mergeCell ref="P16:T16"/>
    <mergeCell ref="P3:T5"/>
    <mergeCell ref="P7:T7"/>
    <mergeCell ref="D18:H18"/>
    <mergeCell ref="A9:B9"/>
    <mergeCell ref="A7:B7"/>
    <mergeCell ref="A3:B5"/>
    <mergeCell ref="D7:H7"/>
    <mergeCell ref="D9:H9"/>
    <mergeCell ref="D3:H5"/>
    <mergeCell ref="D14:H14"/>
    <mergeCell ref="D16:H16"/>
    <mergeCell ref="A22:B23"/>
    <mergeCell ref="D22:E23"/>
    <mergeCell ref="G22:H23"/>
    <mergeCell ref="A27:B28"/>
    <mergeCell ref="D27:E28"/>
    <mergeCell ref="G27:H28"/>
    <mergeCell ref="K36:Q39"/>
    <mergeCell ref="D40:E40"/>
    <mergeCell ref="D42:E42"/>
    <mergeCell ref="D34:E34"/>
    <mergeCell ref="D36:E36"/>
    <mergeCell ref="D38:E38"/>
    <mergeCell ref="L34:P34"/>
  </mergeCells>
  <phoneticPr fontId="2" type="noConversion"/>
  <dataValidations count="2">
    <dataValidation type="list" allowBlank="1" showInputMessage="1" showErrorMessage="1" sqref="D7:H7 D9:H9 P9:T9 P7:T7" xr:uid="{00000000-0002-0000-0000-000000000000}">
      <formula1>$E$106:$E$107</formula1>
    </dataValidation>
    <dataValidation type="list" allowBlank="1" showInputMessage="1" showErrorMessage="1" sqref="P11:T11" xr:uid="{00000000-0002-0000-0000-000001000000}">
      <formula1>$Q$106:$Q$135</formula1>
    </dataValidation>
  </dataValidations>
  <pageMargins left="0.25" right="0.25" top="0.75" bottom="0.75" header="0.3" footer="0.3"/>
  <pageSetup paperSize="9" scale="7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3"/>
  <sheetViews>
    <sheetView topLeftCell="A4" zoomScaleNormal="100" zoomScaleSheetLayoutView="100" workbookViewId="0">
      <selection activeCell="L7" sqref="L7"/>
    </sheetView>
  </sheetViews>
  <sheetFormatPr defaultRowHeight="16.5"/>
  <cols>
    <col min="1" max="1" width="9.625" style="52" bestFit="1" customWidth="1"/>
    <col min="2" max="2" width="9.125" style="40" bestFit="1" customWidth="1"/>
    <col min="3" max="3" width="9.875" style="52" bestFit="1" customWidth="1"/>
    <col min="4" max="4" width="9.125" style="40" bestFit="1" customWidth="1"/>
    <col min="5" max="5" width="9.875" style="52" bestFit="1" customWidth="1"/>
    <col min="6" max="6" width="9.125" style="40" bestFit="1" customWidth="1"/>
    <col min="7" max="7" width="9.875" style="52" bestFit="1" customWidth="1"/>
    <col min="8" max="8" width="9" style="40"/>
    <col min="9" max="9" width="5.5" style="40" bestFit="1" customWidth="1"/>
    <col min="10" max="10" width="9.625" style="40" bestFit="1" customWidth="1"/>
    <col min="11" max="12" width="9.25" style="40" bestFit="1" customWidth="1"/>
    <col min="13" max="13" width="1.75" style="40" customWidth="1"/>
    <col min="14" max="14" width="5" style="45" bestFit="1" customWidth="1"/>
    <col min="15" max="15" width="9.625" style="45" bestFit="1" customWidth="1"/>
    <col min="16" max="16" width="9.75" style="45" bestFit="1" customWidth="1"/>
    <col min="17" max="17" width="9.25" style="45" bestFit="1" customWidth="1"/>
    <col min="18" max="18" width="1.75" style="45" customWidth="1"/>
    <col min="19" max="19" width="5" style="45" bestFit="1" customWidth="1"/>
    <col min="20" max="20" width="9.625" style="45" bestFit="1" customWidth="1"/>
    <col min="21" max="22" width="9.25" style="45" bestFit="1" customWidth="1"/>
    <col min="23" max="16384" width="9" style="40"/>
  </cols>
  <sheetData>
    <row r="1" spans="1:22">
      <c r="A1" s="36" t="s">
        <v>0</v>
      </c>
      <c r="B1" s="37" t="s">
        <v>1</v>
      </c>
      <c r="C1" s="38" t="s">
        <v>6</v>
      </c>
      <c r="D1" s="37" t="s">
        <v>2</v>
      </c>
      <c r="E1" s="38" t="s">
        <v>3</v>
      </c>
      <c r="F1" s="37" t="s">
        <v>4</v>
      </c>
      <c r="G1" s="39" t="s">
        <v>5</v>
      </c>
      <c r="I1" s="36"/>
      <c r="J1" s="38" t="s">
        <v>0</v>
      </c>
      <c r="K1" s="37" t="s">
        <v>1</v>
      </c>
      <c r="L1" s="39" t="s">
        <v>6</v>
      </c>
      <c r="N1" s="41"/>
      <c r="O1" s="42" t="s">
        <v>0</v>
      </c>
      <c r="P1" s="43" t="s">
        <v>2</v>
      </c>
      <c r="Q1" s="44" t="s">
        <v>3</v>
      </c>
      <c r="S1" s="41"/>
      <c r="T1" s="42" t="s">
        <v>0</v>
      </c>
      <c r="U1" s="43" t="s">
        <v>4</v>
      </c>
      <c r="V1" s="44" t="s">
        <v>5</v>
      </c>
    </row>
    <row r="2" spans="1:22">
      <c r="A2" s="26">
        <v>1500</v>
      </c>
      <c r="B2" s="83">
        <v>277</v>
      </c>
      <c r="C2" s="77">
        <v>1006.308</v>
      </c>
      <c r="D2" s="73">
        <v>443</v>
      </c>
      <c r="E2" s="74">
        <v>1384</v>
      </c>
      <c r="F2" s="25">
        <v>90</v>
      </c>
      <c r="G2" s="27">
        <v>90</v>
      </c>
      <c r="I2" s="54">
        <v>1</v>
      </c>
      <c r="J2" s="55">
        <v>45800</v>
      </c>
      <c r="K2" s="76">
        <v>1145</v>
      </c>
      <c r="L2" s="77">
        <v>4062.96</v>
      </c>
      <c r="N2" s="62">
        <v>1</v>
      </c>
      <c r="O2" s="67">
        <v>313000</v>
      </c>
      <c r="P2" s="67">
        <v>4855</v>
      </c>
      <c r="Q2" s="68">
        <v>15146</v>
      </c>
      <c r="S2" s="31">
        <v>1</v>
      </c>
      <c r="T2" s="32">
        <v>150000</v>
      </c>
      <c r="U2" s="47">
        <v>9000</v>
      </c>
      <c r="V2" s="29">
        <v>9000</v>
      </c>
    </row>
    <row r="3" spans="1:22">
      <c r="A3" s="26">
        <v>3000</v>
      </c>
      <c r="B3" s="83">
        <v>277</v>
      </c>
      <c r="C3" s="77">
        <v>1006.308</v>
      </c>
      <c r="D3" s="64">
        <v>443</v>
      </c>
      <c r="E3" s="63">
        <v>1384</v>
      </c>
      <c r="F3" s="72">
        <v>180</v>
      </c>
      <c r="G3" s="27">
        <v>180</v>
      </c>
      <c r="I3" s="54">
        <v>2</v>
      </c>
      <c r="J3" s="46">
        <v>43900</v>
      </c>
      <c r="K3" s="76">
        <v>1098</v>
      </c>
      <c r="L3" s="77">
        <v>3893.68</v>
      </c>
      <c r="N3" s="62">
        <v>2</v>
      </c>
      <c r="O3" s="67">
        <v>303000</v>
      </c>
      <c r="P3" s="67">
        <v>4700</v>
      </c>
      <c r="Q3" s="68">
        <v>14663</v>
      </c>
      <c r="S3" s="31">
        <v>2</v>
      </c>
      <c r="T3" s="32">
        <v>147900</v>
      </c>
      <c r="U3" s="47">
        <v>8874</v>
      </c>
      <c r="V3" s="29">
        <v>8874</v>
      </c>
    </row>
    <row r="4" spans="1:22">
      <c r="A4" s="26">
        <v>4500</v>
      </c>
      <c r="B4" s="83">
        <v>277</v>
      </c>
      <c r="C4" s="77">
        <v>1006.308</v>
      </c>
      <c r="D4" s="64">
        <v>443</v>
      </c>
      <c r="E4" s="63">
        <v>1384</v>
      </c>
      <c r="F4" s="72">
        <v>270</v>
      </c>
      <c r="G4" s="27">
        <v>270</v>
      </c>
      <c r="I4" s="54">
        <v>3</v>
      </c>
      <c r="J4" s="46">
        <v>42000</v>
      </c>
      <c r="K4" s="76">
        <v>1050</v>
      </c>
      <c r="L4" s="77">
        <v>3725.4</v>
      </c>
      <c r="N4" s="62">
        <v>3</v>
      </c>
      <c r="O4" s="67">
        <v>293000</v>
      </c>
      <c r="P4" s="67">
        <v>4544</v>
      </c>
      <c r="Q4" s="68">
        <v>14179</v>
      </c>
      <c r="S4" s="31">
        <v>3</v>
      </c>
      <c r="T4" s="32">
        <v>142500</v>
      </c>
      <c r="U4" s="47">
        <v>8550</v>
      </c>
      <c r="V4" s="29">
        <v>8550</v>
      </c>
    </row>
    <row r="5" spans="1:22">
      <c r="A5" s="26">
        <v>6000</v>
      </c>
      <c r="B5" s="83">
        <v>277</v>
      </c>
      <c r="C5" s="77">
        <v>1006.308</v>
      </c>
      <c r="D5" s="64">
        <v>443</v>
      </c>
      <c r="E5" s="63">
        <v>1384</v>
      </c>
      <c r="F5" s="72">
        <v>360</v>
      </c>
      <c r="G5" s="27">
        <v>360</v>
      </c>
      <c r="I5" s="54">
        <v>4</v>
      </c>
      <c r="J5" s="46">
        <v>40100</v>
      </c>
      <c r="K5" s="76">
        <v>1002</v>
      </c>
      <c r="L5" s="77">
        <v>3557.12</v>
      </c>
      <c r="N5" s="62">
        <v>4</v>
      </c>
      <c r="O5" s="67">
        <v>283000</v>
      </c>
      <c r="P5" s="67">
        <v>4389</v>
      </c>
      <c r="Q5" s="68">
        <v>13695</v>
      </c>
      <c r="S5" s="31">
        <v>4</v>
      </c>
      <c r="T5" s="32">
        <v>137100</v>
      </c>
      <c r="U5" s="47">
        <v>8226</v>
      </c>
      <c r="V5" s="29">
        <v>8226</v>
      </c>
    </row>
    <row r="6" spans="1:22">
      <c r="A6" s="26">
        <v>7500</v>
      </c>
      <c r="B6" s="83">
        <v>277</v>
      </c>
      <c r="C6" s="77">
        <v>1006.308</v>
      </c>
      <c r="D6" s="64">
        <v>443</v>
      </c>
      <c r="E6" s="63">
        <v>1384</v>
      </c>
      <c r="F6" s="72">
        <v>450</v>
      </c>
      <c r="G6" s="27">
        <v>450</v>
      </c>
      <c r="I6" s="54">
        <v>5</v>
      </c>
      <c r="J6" s="46">
        <v>38200</v>
      </c>
      <c r="K6" s="76">
        <v>955</v>
      </c>
      <c r="L6" s="77">
        <v>3388</v>
      </c>
      <c r="N6" s="62">
        <v>5</v>
      </c>
      <c r="O6" s="67">
        <v>273000</v>
      </c>
      <c r="P6" s="67">
        <v>4234</v>
      </c>
      <c r="Q6" s="68">
        <v>13211</v>
      </c>
      <c r="S6" s="31">
        <v>5</v>
      </c>
      <c r="T6" s="32">
        <v>131700</v>
      </c>
      <c r="U6" s="47">
        <v>7902</v>
      </c>
      <c r="V6" s="29">
        <v>7902</v>
      </c>
    </row>
    <row r="7" spans="1:22">
      <c r="A7" s="26">
        <v>8700</v>
      </c>
      <c r="B7" s="83">
        <v>277</v>
      </c>
      <c r="C7" s="77">
        <v>1006.308</v>
      </c>
      <c r="D7" s="64">
        <v>443</v>
      </c>
      <c r="E7" s="63">
        <v>1384</v>
      </c>
      <c r="F7" s="72">
        <v>522</v>
      </c>
      <c r="G7" s="27">
        <v>522</v>
      </c>
      <c r="I7" s="54">
        <v>6</v>
      </c>
      <c r="J7" s="46">
        <v>36300</v>
      </c>
      <c r="K7" s="76">
        <v>908</v>
      </c>
      <c r="L7" s="77">
        <v>3219.56</v>
      </c>
      <c r="N7" s="62">
        <v>6</v>
      </c>
      <c r="O7" s="67">
        <v>263000</v>
      </c>
      <c r="P7" s="67">
        <v>4079</v>
      </c>
      <c r="Q7" s="68">
        <v>12727</v>
      </c>
      <c r="S7" s="31">
        <v>6</v>
      </c>
      <c r="T7" s="32">
        <v>126300</v>
      </c>
      <c r="U7" s="47">
        <v>7578</v>
      </c>
      <c r="V7" s="29">
        <v>7578</v>
      </c>
    </row>
    <row r="8" spans="1:22">
      <c r="A8" s="26">
        <v>9900</v>
      </c>
      <c r="B8" s="83">
        <v>277</v>
      </c>
      <c r="C8" s="77">
        <v>1006.308</v>
      </c>
      <c r="D8" s="64">
        <v>443</v>
      </c>
      <c r="E8" s="63">
        <v>1384</v>
      </c>
      <c r="F8" s="72">
        <v>594</v>
      </c>
      <c r="G8" s="27">
        <v>594</v>
      </c>
      <c r="I8" s="54">
        <v>7</v>
      </c>
      <c r="J8" s="46">
        <v>34800</v>
      </c>
      <c r="K8" s="76">
        <v>870</v>
      </c>
      <c r="L8" s="77">
        <v>3086.76</v>
      </c>
      <c r="N8" s="62">
        <v>7</v>
      </c>
      <c r="O8" s="67">
        <v>254300</v>
      </c>
      <c r="P8" s="67">
        <v>3944</v>
      </c>
      <c r="Q8" s="68">
        <v>12306</v>
      </c>
      <c r="S8" s="31">
        <v>7</v>
      </c>
      <c r="T8" s="32">
        <v>120900</v>
      </c>
      <c r="U8" s="47">
        <v>7254</v>
      </c>
      <c r="V8" s="29">
        <v>7254</v>
      </c>
    </row>
    <row r="9" spans="1:22">
      <c r="A9" s="26">
        <v>11100</v>
      </c>
      <c r="B9" s="83">
        <v>277</v>
      </c>
      <c r="C9" s="77">
        <v>1006.308</v>
      </c>
      <c r="D9" s="64">
        <v>443</v>
      </c>
      <c r="E9" s="63">
        <v>1384</v>
      </c>
      <c r="F9" s="72">
        <v>666</v>
      </c>
      <c r="G9" s="27">
        <v>666</v>
      </c>
      <c r="I9" s="54">
        <v>8</v>
      </c>
      <c r="J9" s="46">
        <v>33300</v>
      </c>
      <c r="K9" s="76">
        <v>833</v>
      </c>
      <c r="L9" s="77">
        <v>2953.96</v>
      </c>
      <c r="N9" s="62">
        <v>8</v>
      </c>
      <c r="O9" s="67">
        <v>245600</v>
      </c>
      <c r="P9" s="67">
        <v>3809</v>
      </c>
      <c r="Q9" s="68">
        <v>11885</v>
      </c>
      <c r="S9" s="31">
        <v>8</v>
      </c>
      <c r="T9" s="32">
        <v>115500</v>
      </c>
      <c r="U9" s="47">
        <v>6930</v>
      </c>
      <c r="V9" s="29">
        <v>6930</v>
      </c>
    </row>
    <row r="10" spans="1:22">
      <c r="A10" s="26">
        <v>12540</v>
      </c>
      <c r="B10" s="76">
        <v>313</v>
      </c>
      <c r="C10" s="77">
        <v>1131.308</v>
      </c>
      <c r="D10" s="64">
        <v>443</v>
      </c>
      <c r="E10" s="63">
        <v>1384</v>
      </c>
      <c r="F10" s="72">
        <v>752</v>
      </c>
      <c r="G10" s="27">
        <v>752</v>
      </c>
      <c r="I10" s="54">
        <v>9</v>
      </c>
      <c r="J10" s="46">
        <v>31800</v>
      </c>
      <c r="K10" s="76">
        <v>795</v>
      </c>
      <c r="L10" s="77">
        <v>2821.16</v>
      </c>
      <c r="N10" s="62">
        <v>9</v>
      </c>
      <c r="O10" s="67">
        <v>236900</v>
      </c>
      <c r="P10" s="67">
        <v>3674</v>
      </c>
      <c r="Q10" s="68">
        <v>11464</v>
      </c>
      <c r="S10" s="31">
        <v>9</v>
      </c>
      <c r="T10" s="32">
        <v>110100</v>
      </c>
      <c r="U10" s="47">
        <v>6606</v>
      </c>
      <c r="V10" s="29">
        <v>6606</v>
      </c>
    </row>
    <row r="11" spans="1:22">
      <c r="A11" s="26">
        <v>13500</v>
      </c>
      <c r="B11" s="76">
        <v>338</v>
      </c>
      <c r="C11" s="77">
        <v>1216.308</v>
      </c>
      <c r="D11" s="64">
        <v>443</v>
      </c>
      <c r="E11" s="63">
        <v>1384</v>
      </c>
      <c r="F11" s="72">
        <v>810</v>
      </c>
      <c r="G11" s="27">
        <v>810</v>
      </c>
      <c r="I11" s="54">
        <v>10</v>
      </c>
      <c r="J11" s="46">
        <v>30300</v>
      </c>
      <c r="K11" s="76">
        <v>758</v>
      </c>
      <c r="L11" s="77">
        <v>2687.36</v>
      </c>
      <c r="N11" s="62">
        <v>10</v>
      </c>
      <c r="O11" s="67">
        <v>228200</v>
      </c>
      <c r="P11" s="67">
        <v>3539</v>
      </c>
      <c r="Q11" s="68">
        <v>11043</v>
      </c>
      <c r="S11" s="31">
        <v>10</v>
      </c>
      <c r="T11" s="32">
        <v>105600</v>
      </c>
      <c r="U11" s="47">
        <v>6336</v>
      </c>
      <c r="V11" s="29">
        <v>6336</v>
      </c>
    </row>
    <row r="12" spans="1:22">
      <c r="A12" s="26">
        <v>15840</v>
      </c>
      <c r="B12" s="76">
        <v>396</v>
      </c>
      <c r="C12" s="77">
        <v>1420.308</v>
      </c>
      <c r="D12" s="64">
        <v>443</v>
      </c>
      <c r="E12" s="63">
        <v>1384</v>
      </c>
      <c r="F12" s="72">
        <v>950</v>
      </c>
      <c r="G12" s="27">
        <v>950</v>
      </c>
      <c r="I12" s="26">
        <v>11</v>
      </c>
      <c r="J12" s="46">
        <v>28800</v>
      </c>
      <c r="K12" s="76">
        <v>720</v>
      </c>
      <c r="L12" s="77">
        <v>2554.56</v>
      </c>
      <c r="N12" s="31">
        <v>11</v>
      </c>
      <c r="O12" s="32">
        <v>219500</v>
      </c>
      <c r="P12" s="32">
        <v>3404</v>
      </c>
      <c r="Q12" s="29">
        <v>10622</v>
      </c>
      <c r="S12" s="31">
        <v>11</v>
      </c>
      <c r="T12" s="32">
        <v>101100</v>
      </c>
      <c r="U12" s="47">
        <v>6066</v>
      </c>
      <c r="V12" s="29">
        <v>6066</v>
      </c>
    </row>
    <row r="13" spans="1:22">
      <c r="A13" s="26">
        <v>16500</v>
      </c>
      <c r="B13" s="76">
        <v>413</v>
      </c>
      <c r="C13" s="77">
        <v>1478.308</v>
      </c>
      <c r="D13" s="64">
        <v>443</v>
      </c>
      <c r="E13" s="63">
        <v>1384</v>
      </c>
      <c r="F13" s="72">
        <v>990</v>
      </c>
      <c r="G13" s="27">
        <v>990</v>
      </c>
      <c r="I13" s="26">
        <v>12</v>
      </c>
      <c r="J13" s="82">
        <v>28590</v>
      </c>
      <c r="K13" s="76">
        <v>715</v>
      </c>
      <c r="L13" s="77">
        <v>2535.308</v>
      </c>
      <c r="N13" s="31">
        <v>12</v>
      </c>
      <c r="O13" s="32">
        <v>212000</v>
      </c>
      <c r="P13" s="32">
        <v>3288</v>
      </c>
      <c r="Q13" s="29">
        <v>10259</v>
      </c>
      <c r="S13" s="31">
        <v>12</v>
      </c>
      <c r="T13" s="32">
        <v>96600</v>
      </c>
      <c r="U13" s="47">
        <v>5796</v>
      </c>
      <c r="V13" s="29">
        <v>5796</v>
      </c>
    </row>
    <row r="14" spans="1:22">
      <c r="A14" s="26">
        <v>17280</v>
      </c>
      <c r="B14" s="76">
        <v>432</v>
      </c>
      <c r="C14" s="77">
        <v>1546.308</v>
      </c>
      <c r="D14" s="64">
        <v>443</v>
      </c>
      <c r="E14" s="63">
        <v>1384</v>
      </c>
      <c r="F14" s="72">
        <v>1037</v>
      </c>
      <c r="G14" s="27">
        <v>1037</v>
      </c>
      <c r="I14" s="26">
        <v>13</v>
      </c>
      <c r="J14" s="46">
        <v>27600</v>
      </c>
      <c r="K14" s="76">
        <v>690</v>
      </c>
      <c r="L14" s="77">
        <v>2449.308</v>
      </c>
      <c r="N14" s="31">
        <v>13</v>
      </c>
      <c r="O14" s="32">
        <v>204500</v>
      </c>
      <c r="P14" s="32">
        <v>3172</v>
      </c>
      <c r="Q14" s="29">
        <v>9896</v>
      </c>
      <c r="S14" s="31">
        <v>13</v>
      </c>
      <c r="T14" s="32">
        <v>92100</v>
      </c>
      <c r="U14" s="47">
        <v>5526</v>
      </c>
      <c r="V14" s="29">
        <v>5526</v>
      </c>
    </row>
    <row r="15" spans="1:22">
      <c r="A15" s="26">
        <v>17880</v>
      </c>
      <c r="B15" s="76">
        <v>447</v>
      </c>
      <c r="C15" s="77">
        <v>1598.308</v>
      </c>
      <c r="D15" s="64">
        <v>443</v>
      </c>
      <c r="E15" s="63">
        <v>1384</v>
      </c>
      <c r="F15" s="72">
        <v>1073</v>
      </c>
      <c r="G15" s="27">
        <v>1073</v>
      </c>
      <c r="I15" s="26">
        <v>14</v>
      </c>
      <c r="J15" s="46">
        <v>26400</v>
      </c>
      <c r="K15" s="76">
        <v>660</v>
      </c>
      <c r="L15" s="77">
        <v>2344.308</v>
      </c>
      <c r="N15" s="31">
        <v>14</v>
      </c>
      <c r="O15" s="32">
        <v>197000</v>
      </c>
      <c r="P15" s="32">
        <v>3055</v>
      </c>
      <c r="Q15" s="29">
        <v>9533</v>
      </c>
      <c r="S15" s="31">
        <v>14</v>
      </c>
      <c r="T15" s="32">
        <v>87600</v>
      </c>
      <c r="U15" s="47">
        <v>5256</v>
      </c>
      <c r="V15" s="29">
        <v>5256</v>
      </c>
    </row>
    <row r="16" spans="1:22">
      <c r="A16" s="26">
        <v>19047</v>
      </c>
      <c r="B16" s="76">
        <v>476</v>
      </c>
      <c r="C16" s="77">
        <v>1700.308</v>
      </c>
      <c r="D16" s="64">
        <v>443</v>
      </c>
      <c r="E16" s="63">
        <v>1384</v>
      </c>
      <c r="F16" s="72">
        <v>1143</v>
      </c>
      <c r="G16" s="27">
        <v>1143</v>
      </c>
      <c r="I16" s="26">
        <v>15</v>
      </c>
      <c r="J16" s="26">
        <v>25250</v>
      </c>
      <c r="K16" s="76">
        <v>632</v>
      </c>
      <c r="L16" s="77">
        <v>2244.308</v>
      </c>
      <c r="N16" s="31">
        <v>15</v>
      </c>
      <c r="O16" s="32">
        <v>189500</v>
      </c>
      <c r="P16" s="32">
        <v>2939</v>
      </c>
      <c r="Q16" s="29">
        <v>9170</v>
      </c>
      <c r="S16" s="31">
        <v>15</v>
      </c>
      <c r="T16" s="32">
        <v>83900</v>
      </c>
      <c r="U16" s="47">
        <v>5034</v>
      </c>
      <c r="V16" s="29">
        <v>5034</v>
      </c>
    </row>
    <row r="17" spans="1:22">
      <c r="A17" s="26">
        <v>20008</v>
      </c>
      <c r="B17" s="76">
        <v>500</v>
      </c>
      <c r="C17" s="77">
        <v>1785.308</v>
      </c>
      <c r="D17" s="64">
        <v>443</v>
      </c>
      <c r="E17" s="63">
        <v>1384</v>
      </c>
      <c r="F17" s="72">
        <v>1200</v>
      </c>
      <c r="G17" s="27">
        <v>1200</v>
      </c>
      <c r="I17" s="26">
        <v>16</v>
      </c>
      <c r="J17" s="46">
        <v>24000</v>
      </c>
      <c r="K17" s="76">
        <v>600</v>
      </c>
      <c r="L17" s="77">
        <v>2134.308</v>
      </c>
      <c r="N17" s="31">
        <v>16</v>
      </c>
      <c r="O17" s="32">
        <v>182000</v>
      </c>
      <c r="P17" s="47">
        <v>2823</v>
      </c>
      <c r="Q17" s="29">
        <v>8807</v>
      </c>
      <c r="S17" s="31">
        <v>16</v>
      </c>
      <c r="T17" s="32">
        <v>80200</v>
      </c>
      <c r="U17" s="47">
        <v>4812</v>
      </c>
      <c r="V17" s="29">
        <v>4812</v>
      </c>
    </row>
    <row r="18" spans="1:22">
      <c r="A18" s="26">
        <v>21009</v>
      </c>
      <c r="B18" s="76">
        <v>525</v>
      </c>
      <c r="C18" s="77">
        <v>1872.308</v>
      </c>
      <c r="D18" s="64">
        <v>443</v>
      </c>
      <c r="E18" s="63">
        <v>1384</v>
      </c>
      <c r="F18" s="72">
        <v>1260</v>
      </c>
      <c r="G18" s="27">
        <v>1260</v>
      </c>
      <c r="I18" s="26">
        <v>17</v>
      </c>
      <c r="J18" s="46">
        <v>23100</v>
      </c>
      <c r="K18" s="76">
        <v>577</v>
      </c>
      <c r="L18" s="77">
        <v>2056.308</v>
      </c>
      <c r="N18" s="31">
        <v>17</v>
      </c>
      <c r="O18" s="32">
        <v>175600</v>
      </c>
      <c r="P18" s="47">
        <v>2724</v>
      </c>
      <c r="Q18" s="29">
        <v>8497</v>
      </c>
      <c r="S18" s="31">
        <v>17</v>
      </c>
      <c r="T18" s="32">
        <v>76500</v>
      </c>
      <c r="U18" s="47">
        <v>4590</v>
      </c>
      <c r="V18" s="29">
        <v>4590</v>
      </c>
    </row>
    <row r="19" spans="1:22">
      <c r="A19" s="26">
        <v>22000</v>
      </c>
      <c r="B19" s="76">
        <v>550</v>
      </c>
      <c r="C19" s="77">
        <v>1959.308</v>
      </c>
      <c r="D19" s="64">
        <v>443</v>
      </c>
      <c r="E19" s="63">
        <v>1384</v>
      </c>
      <c r="F19" s="72">
        <v>1320</v>
      </c>
      <c r="G19" s="27">
        <v>1320</v>
      </c>
      <c r="I19" s="26">
        <v>18</v>
      </c>
      <c r="J19" s="46">
        <v>22000</v>
      </c>
      <c r="K19" s="76">
        <v>550</v>
      </c>
      <c r="L19" s="77">
        <v>1959.308</v>
      </c>
      <c r="N19" s="31">
        <v>18</v>
      </c>
      <c r="O19" s="32">
        <v>169200</v>
      </c>
      <c r="P19" s="47">
        <v>2624</v>
      </c>
      <c r="Q19" s="29">
        <v>8188</v>
      </c>
      <c r="S19" s="31">
        <v>18</v>
      </c>
      <c r="T19" s="32">
        <v>72800</v>
      </c>
      <c r="U19" s="47">
        <v>4368</v>
      </c>
      <c r="V19" s="29">
        <v>4368</v>
      </c>
    </row>
    <row r="20" spans="1:22">
      <c r="A20" s="26">
        <v>23100</v>
      </c>
      <c r="B20" s="76">
        <v>577</v>
      </c>
      <c r="C20" s="77">
        <v>2056.308</v>
      </c>
      <c r="D20" s="64">
        <v>443</v>
      </c>
      <c r="E20" s="63">
        <v>1384</v>
      </c>
      <c r="F20" s="72">
        <v>1386</v>
      </c>
      <c r="G20" s="27">
        <v>1386</v>
      </c>
      <c r="I20" s="26">
        <v>19</v>
      </c>
      <c r="J20" s="46">
        <v>21009</v>
      </c>
      <c r="K20" s="76">
        <v>525</v>
      </c>
      <c r="L20" s="77">
        <v>1872.308</v>
      </c>
      <c r="N20" s="31">
        <v>19</v>
      </c>
      <c r="O20" s="32">
        <v>162800</v>
      </c>
      <c r="P20" s="47">
        <v>2525</v>
      </c>
      <c r="Q20" s="29">
        <v>7878</v>
      </c>
      <c r="S20" s="31">
        <v>19</v>
      </c>
      <c r="T20" s="32">
        <v>69800</v>
      </c>
      <c r="U20" s="47">
        <v>4188</v>
      </c>
      <c r="V20" s="29">
        <v>4188</v>
      </c>
    </row>
    <row r="21" spans="1:22">
      <c r="A21" s="26">
        <v>24000</v>
      </c>
      <c r="B21" s="76">
        <v>600</v>
      </c>
      <c r="C21" s="77">
        <v>2134.308</v>
      </c>
      <c r="D21" s="64">
        <v>443</v>
      </c>
      <c r="E21" s="63">
        <v>1384</v>
      </c>
      <c r="F21" s="72">
        <v>1440</v>
      </c>
      <c r="G21" s="27">
        <v>1440</v>
      </c>
      <c r="I21" s="26">
        <v>20</v>
      </c>
      <c r="J21" s="46">
        <v>20008</v>
      </c>
      <c r="K21" s="76">
        <v>500</v>
      </c>
      <c r="L21" s="77">
        <v>1785.308</v>
      </c>
      <c r="N21" s="31">
        <v>20</v>
      </c>
      <c r="O21" s="32">
        <v>156400</v>
      </c>
      <c r="P21" s="47">
        <v>2426</v>
      </c>
      <c r="Q21" s="29">
        <v>7568</v>
      </c>
      <c r="S21" s="31">
        <v>20</v>
      </c>
      <c r="T21" s="32">
        <v>66800</v>
      </c>
      <c r="U21" s="33">
        <v>4008</v>
      </c>
      <c r="V21" s="29">
        <v>4008</v>
      </c>
    </row>
    <row r="22" spans="1:22">
      <c r="A22" s="26">
        <v>25250</v>
      </c>
      <c r="B22" s="76">
        <v>632</v>
      </c>
      <c r="C22" s="77">
        <v>2244.308</v>
      </c>
      <c r="D22" s="64">
        <v>443</v>
      </c>
      <c r="E22" s="63">
        <v>1384</v>
      </c>
      <c r="F22" s="72">
        <v>1515</v>
      </c>
      <c r="G22" s="27">
        <v>1515</v>
      </c>
      <c r="I22" s="26">
        <v>21</v>
      </c>
      <c r="J22" s="46">
        <v>19047</v>
      </c>
      <c r="K22" s="76">
        <v>476</v>
      </c>
      <c r="L22" s="77">
        <v>1700.308</v>
      </c>
      <c r="N22" s="31">
        <v>21</v>
      </c>
      <c r="O22" s="32">
        <v>150000</v>
      </c>
      <c r="P22" s="47">
        <v>2327</v>
      </c>
      <c r="Q22" s="29">
        <v>7259</v>
      </c>
      <c r="S22" s="31">
        <v>21</v>
      </c>
      <c r="T22" s="32">
        <v>63800</v>
      </c>
      <c r="U22" s="33">
        <v>3828</v>
      </c>
      <c r="V22" s="29">
        <v>3828</v>
      </c>
    </row>
    <row r="23" spans="1:22">
      <c r="A23" s="26">
        <v>26400</v>
      </c>
      <c r="B23" s="76">
        <v>660</v>
      </c>
      <c r="C23" s="77">
        <v>2344.308</v>
      </c>
      <c r="D23" s="64">
        <v>443</v>
      </c>
      <c r="E23" s="63">
        <v>1384</v>
      </c>
      <c r="F23" s="72">
        <v>1584</v>
      </c>
      <c r="G23" s="27">
        <v>1584</v>
      </c>
      <c r="I23" s="26">
        <v>22</v>
      </c>
      <c r="J23" s="46">
        <v>17880</v>
      </c>
      <c r="K23" s="76">
        <v>447</v>
      </c>
      <c r="L23" s="77">
        <v>1598.308</v>
      </c>
      <c r="N23" s="31">
        <v>22</v>
      </c>
      <c r="O23" s="32">
        <v>147900</v>
      </c>
      <c r="P23" s="47">
        <v>2294</v>
      </c>
      <c r="Q23" s="29">
        <v>7157</v>
      </c>
      <c r="S23" s="31">
        <v>22</v>
      </c>
      <c r="T23" s="32">
        <v>60800</v>
      </c>
      <c r="U23" s="33">
        <v>3648</v>
      </c>
      <c r="V23" s="29">
        <v>3648</v>
      </c>
    </row>
    <row r="24" spans="1:22">
      <c r="A24" s="26">
        <v>27600</v>
      </c>
      <c r="B24" s="76">
        <v>690</v>
      </c>
      <c r="C24" s="77">
        <v>2449.308</v>
      </c>
      <c r="D24" s="64">
        <v>443</v>
      </c>
      <c r="E24" s="63">
        <v>1384</v>
      </c>
      <c r="F24" s="25">
        <v>1656</v>
      </c>
      <c r="G24" s="27">
        <v>1656</v>
      </c>
      <c r="I24" s="26">
        <v>23</v>
      </c>
      <c r="J24" s="46">
        <v>17280</v>
      </c>
      <c r="K24" s="76">
        <v>432</v>
      </c>
      <c r="L24" s="77">
        <v>1546.308</v>
      </c>
      <c r="N24" s="31">
        <v>23</v>
      </c>
      <c r="O24" s="32">
        <v>142500</v>
      </c>
      <c r="P24" s="47">
        <v>2210</v>
      </c>
      <c r="Q24" s="29">
        <v>6896</v>
      </c>
      <c r="S24" s="31">
        <v>23</v>
      </c>
      <c r="T24" s="32">
        <v>57800</v>
      </c>
      <c r="U24" s="33">
        <v>3468</v>
      </c>
      <c r="V24" s="29">
        <v>3468</v>
      </c>
    </row>
    <row r="25" spans="1:22">
      <c r="A25" s="75">
        <v>28590</v>
      </c>
      <c r="B25" s="76">
        <v>715</v>
      </c>
      <c r="C25" s="77">
        <v>2535.308</v>
      </c>
      <c r="D25" s="64">
        <v>443</v>
      </c>
      <c r="E25" s="63">
        <v>1384</v>
      </c>
      <c r="F25" s="78">
        <v>1715</v>
      </c>
      <c r="G25" s="79">
        <v>1715</v>
      </c>
      <c r="I25" s="26">
        <v>24</v>
      </c>
      <c r="J25" s="46">
        <v>16500</v>
      </c>
      <c r="K25" s="76">
        <v>413</v>
      </c>
      <c r="L25" s="77">
        <v>1478.308</v>
      </c>
      <c r="N25" s="31">
        <v>24</v>
      </c>
      <c r="O25" s="32">
        <v>137100</v>
      </c>
      <c r="P25" s="47">
        <v>2126</v>
      </c>
      <c r="Q25" s="29">
        <v>6634</v>
      </c>
      <c r="S25" s="31">
        <v>24</v>
      </c>
      <c r="T25" s="32">
        <v>55400</v>
      </c>
      <c r="U25" s="33">
        <v>3324</v>
      </c>
      <c r="V25" s="29">
        <v>3324</v>
      </c>
    </row>
    <row r="26" spans="1:22">
      <c r="A26" s="26">
        <v>28800</v>
      </c>
      <c r="B26" s="76">
        <v>720</v>
      </c>
      <c r="C26" s="77">
        <v>2554.56</v>
      </c>
      <c r="D26" s="33">
        <v>447</v>
      </c>
      <c r="E26" s="32">
        <v>1394</v>
      </c>
      <c r="F26" s="25">
        <v>1728</v>
      </c>
      <c r="G26" s="27">
        <v>1728</v>
      </c>
      <c r="I26" s="26">
        <v>25</v>
      </c>
      <c r="J26" s="46">
        <v>15840</v>
      </c>
      <c r="K26" s="76">
        <v>396</v>
      </c>
      <c r="L26" s="77">
        <v>1420.308</v>
      </c>
      <c r="N26" s="31">
        <v>25</v>
      </c>
      <c r="O26" s="32">
        <v>131700</v>
      </c>
      <c r="P26" s="47">
        <v>2043</v>
      </c>
      <c r="Q26" s="29">
        <v>6373</v>
      </c>
      <c r="S26" s="31">
        <v>25</v>
      </c>
      <c r="T26" s="32">
        <v>53000</v>
      </c>
      <c r="U26" s="33">
        <v>3180</v>
      </c>
      <c r="V26" s="29">
        <v>3180</v>
      </c>
    </row>
    <row r="27" spans="1:22">
      <c r="A27" s="26">
        <v>30300</v>
      </c>
      <c r="B27" s="76">
        <v>758</v>
      </c>
      <c r="C27" s="77">
        <v>2687.36</v>
      </c>
      <c r="D27" s="33">
        <v>470</v>
      </c>
      <c r="E27" s="32">
        <v>1466</v>
      </c>
      <c r="F27" s="25">
        <v>1818</v>
      </c>
      <c r="G27" s="27">
        <v>1818</v>
      </c>
      <c r="I27" s="26">
        <v>26</v>
      </c>
      <c r="J27" s="46">
        <v>13500</v>
      </c>
      <c r="K27" s="76">
        <v>338</v>
      </c>
      <c r="L27" s="77">
        <v>1216.308</v>
      </c>
      <c r="N27" s="31">
        <v>26</v>
      </c>
      <c r="O27" s="32">
        <v>126300</v>
      </c>
      <c r="P27" s="47">
        <v>1959</v>
      </c>
      <c r="Q27" s="29">
        <v>6112</v>
      </c>
      <c r="S27" s="31">
        <v>26</v>
      </c>
      <c r="T27" s="32">
        <v>50600</v>
      </c>
      <c r="U27" s="33">
        <v>3036</v>
      </c>
      <c r="V27" s="29">
        <v>3036</v>
      </c>
    </row>
    <row r="28" spans="1:22">
      <c r="A28" s="26">
        <v>31800</v>
      </c>
      <c r="B28" s="76">
        <v>795</v>
      </c>
      <c r="C28" s="77">
        <v>2821.16</v>
      </c>
      <c r="D28" s="33">
        <v>493</v>
      </c>
      <c r="E28" s="32">
        <v>1539</v>
      </c>
      <c r="F28" s="25">
        <v>1908</v>
      </c>
      <c r="G28" s="27">
        <v>1908</v>
      </c>
      <c r="I28" s="26">
        <v>27</v>
      </c>
      <c r="J28" s="46">
        <v>12540</v>
      </c>
      <c r="K28" s="76">
        <v>313</v>
      </c>
      <c r="L28" s="77">
        <v>1131.308</v>
      </c>
      <c r="N28" s="31">
        <v>27</v>
      </c>
      <c r="O28" s="32">
        <v>120900</v>
      </c>
      <c r="P28" s="47">
        <v>1875</v>
      </c>
      <c r="Q28" s="29">
        <v>5850</v>
      </c>
      <c r="S28" s="31">
        <v>27</v>
      </c>
      <c r="T28" s="32">
        <v>48200</v>
      </c>
      <c r="U28" s="33">
        <v>2892</v>
      </c>
      <c r="V28" s="29">
        <v>2892</v>
      </c>
    </row>
    <row r="29" spans="1:22">
      <c r="A29" s="26">
        <v>33300</v>
      </c>
      <c r="B29" s="76">
        <v>833</v>
      </c>
      <c r="C29" s="77">
        <v>2953.96</v>
      </c>
      <c r="D29" s="33">
        <v>516</v>
      </c>
      <c r="E29" s="32">
        <v>1611</v>
      </c>
      <c r="F29" s="25">
        <v>1998</v>
      </c>
      <c r="G29" s="27">
        <v>1998</v>
      </c>
      <c r="I29" s="26">
        <v>28</v>
      </c>
      <c r="J29" s="46">
        <v>11100</v>
      </c>
      <c r="K29" s="81">
        <v>277</v>
      </c>
      <c r="L29" s="77">
        <v>1006.308</v>
      </c>
      <c r="N29" s="31">
        <v>28</v>
      </c>
      <c r="O29" s="32">
        <v>115500</v>
      </c>
      <c r="P29" s="47">
        <v>1791</v>
      </c>
      <c r="Q29" s="29">
        <v>5589</v>
      </c>
      <c r="S29" s="31">
        <v>28</v>
      </c>
      <c r="T29" s="32">
        <v>45800</v>
      </c>
      <c r="U29" s="33">
        <v>2748</v>
      </c>
      <c r="V29" s="29">
        <v>2748</v>
      </c>
    </row>
    <row r="30" spans="1:22">
      <c r="A30" s="26">
        <v>34800</v>
      </c>
      <c r="B30" s="76">
        <v>870</v>
      </c>
      <c r="C30" s="77">
        <v>3086.76</v>
      </c>
      <c r="D30" s="33">
        <v>540</v>
      </c>
      <c r="E30" s="32">
        <v>1684</v>
      </c>
      <c r="F30" s="25">
        <v>2088</v>
      </c>
      <c r="G30" s="27">
        <v>2088</v>
      </c>
      <c r="I30" s="31"/>
      <c r="J30" s="55"/>
      <c r="K30" s="80"/>
      <c r="L30" s="57"/>
      <c r="N30" s="31">
        <v>29</v>
      </c>
      <c r="O30" s="32">
        <v>110100</v>
      </c>
      <c r="P30" s="47">
        <v>1708</v>
      </c>
      <c r="Q30" s="29">
        <v>5328</v>
      </c>
      <c r="S30" s="31">
        <v>29</v>
      </c>
      <c r="T30" s="32">
        <v>43900</v>
      </c>
      <c r="U30" s="33">
        <v>2634</v>
      </c>
      <c r="V30" s="29">
        <v>2634</v>
      </c>
    </row>
    <row r="31" spans="1:22">
      <c r="A31" s="26">
        <v>36300</v>
      </c>
      <c r="B31" s="76">
        <v>908</v>
      </c>
      <c r="C31" s="77">
        <v>3219.56</v>
      </c>
      <c r="D31" s="33">
        <v>563</v>
      </c>
      <c r="E31" s="32">
        <v>1757</v>
      </c>
      <c r="F31" s="25">
        <v>2178</v>
      </c>
      <c r="G31" s="27">
        <v>2178</v>
      </c>
      <c r="I31" s="31"/>
      <c r="J31" s="46"/>
      <c r="K31" s="53"/>
      <c r="L31" s="57"/>
      <c r="N31" s="31">
        <v>30</v>
      </c>
      <c r="O31" s="32">
        <v>105600</v>
      </c>
      <c r="P31" s="47">
        <v>1638</v>
      </c>
      <c r="Q31" s="29">
        <v>5110</v>
      </c>
      <c r="S31" s="31">
        <v>30</v>
      </c>
      <c r="T31" s="32">
        <v>42000</v>
      </c>
      <c r="U31" s="33">
        <v>2520</v>
      </c>
      <c r="V31" s="29">
        <v>2520</v>
      </c>
    </row>
    <row r="32" spans="1:22">
      <c r="A32" s="26">
        <v>38200</v>
      </c>
      <c r="B32" s="76">
        <v>955</v>
      </c>
      <c r="C32" s="77">
        <v>3388</v>
      </c>
      <c r="D32" s="33">
        <v>592</v>
      </c>
      <c r="E32" s="32">
        <v>1849</v>
      </c>
      <c r="F32" s="25">
        <v>2292</v>
      </c>
      <c r="G32" s="27">
        <v>2292</v>
      </c>
      <c r="I32" s="31"/>
      <c r="J32" s="46"/>
      <c r="K32" s="53"/>
      <c r="L32" s="57"/>
      <c r="N32" s="31">
        <v>31</v>
      </c>
      <c r="O32" s="32">
        <v>101100</v>
      </c>
      <c r="P32" s="47">
        <v>1568</v>
      </c>
      <c r="Q32" s="29">
        <v>4892</v>
      </c>
      <c r="S32" s="31">
        <v>31</v>
      </c>
      <c r="T32" s="32">
        <v>40100</v>
      </c>
      <c r="U32" s="33">
        <v>2406</v>
      </c>
      <c r="V32" s="29">
        <v>2406</v>
      </c>
    </row>
    <row r="33" spans="1:22">
      <c r="A33" s="26">
        <v>40100</v>
      </c>
      <c r="B33" s="76">
        <v>1002</v>
      </c>
      <c r="C33" s="77">
        <v>3557.12</v>
      </c>
      <c r="D33" s="33">
        <v>622</v>
      </c>
      <c r="E33" s="32">
        <v>1940</v>
      </c>
      <c r="F33" s="25">
        <v>2406</v>
      </c>
      <c r="G33" s="27">
        <v>2406</v>
      </c>
      <c r="I33" s="31"/>
      <c r="J33" s="46"/>
      <c r="K33" s="53"/>
      <c r="L33" s="57"/>
      <c r="N33" s="31">
        <v>32</v>
      </c>
      <c r="O33" s="32">
        <v>96600</v>
      </c>
      <c r="P33" s="47">
        <v>1498</v>
      </c>
      <c r="Q33" s="29">
        <v>4675</v>
      </c>
      <c r="S33" s="31">
        <v>32</v>
      </c>
      <c r="T33" s="32">
        <v>38200</v>
      </c>
      <c r="U33" s="33">
        <v>2292</v>
      </c>
      <c r="V33" s="29">
        <v>2292</v>
      </c>
    </row>
    <row r="34" spans="1:22">
      <c r="A34" s="26">
        <v>42000</v>
      </c>
      <c r="B34" s="76">
        <v>1050</v>
      </c>
      <c r="C34" s="77">
        <v>3725.4</v>
      </c>
      <c r="D34" s="33">
        <v>651</v>
      </c>
      <c r="E34" s="32">
        <v>2032</v>
      </c>
      <c r="F34" s="25">
        <v>2520</v>
      </c>
      <c r="G34" s="27">
        <v>2520</v>
      </c>
      <c r="I34" s="31"/>
      <c r="J34" s="46"/>
      <c r="K34" s="53"/>
      <c r="L34" s="57"/>
      <c r="N34" s="31">
        <v>33</v>
      </c>
      <c r="O34" s="32">
        <v>92100</v>
      </c>
      <c r="P34" s="47">
        <v>1428</v>
      </c>
      <c r="Q34" s="29">
        <v>4457</v>
      </c>
      <c r="S34" s="31">
        <v>33</v>
      </c>
      <c r="T34" s="32">
        <v>36300</v>
      </c>
      <c r="U34" s="33">
        <v>2178</v>
      </c>
      <c r="V34" s="29">
        <v>2178</v>
      </c>
    </row>
    <row r="35" spans="1:22">
      <c r="A35" s="26">
        <v>43900</v>
      </c>
      <c r="B35" s="76">
        <v>1098</v>
      </c>
      <c r="C35" s="77">
        <v>3893.68</v>
      </c>
      <c r="D35" s="33">
        <v>681</v>
      </c>
      <c r="E35" s="32">
        <v>2124</v>
      </c>
      <c r="F35" s="25">
        <v>2634</v>
      </c>
      <c r="G35" s="27">
        <v>2634</v>
      </c>
      <c r="I35" s="31"/>
      <c r="J35" s="46"/>
      <c r="K35" s="53"/>
      <c r="L35" s="57"/>
      <c r="N35" s="31">
        <v>34</v>
      </c>
      <c r="O35" s="32">
        <v>87600</v>
      </c>
      <c r="P35" s="47">
        <v>1359</v>
      </c>
      <c r="Q35" s="29">
        <v>4239</v>
      </c>
      <c r="S35" s="31">
        <v>34</v>
      </c>
      <c r="T35" s="32">
        <v>34800</v>
      </c>
      <c r="U35" s="33">
        <v>2088</v>
      </c>
      <c r="V35" s="29">
        <v>2088</v>
      </c>
    </row>
    <row r="36" spans="1:22">
      <c r="A36" s="26">
        <v>45800</v>
      </c>
      <c r="B36" s="76">
        <v>1145</v>
      </c>
      <c r="C36" s="77">
        <v>4062.96</v>
      </c>
      <c r="D36" s="33">
        <v>710</v>
      </c>
      <c r="E36" s="32">
        <v>2216</v>
      </c>
      <c r="F36" s="25">
        <v>2748</v>
      </c>
      <c r="G36" s="27">
        <v>2748</v>
      </c>
      <c r="I36" s="31"/>
      <c r="J36" s="46"/>
      <c r="K36" s="53"/>
      <c r="L36" s="57"/>
      <c r="N36" s="31">
        <v>35</v>
      </c>
      <c r="O36" s="32">
        <v>83900</v>
      </c>
      <c r="P36" s="47">
        <v>1301</v>
      </c>
      <c r="Q36" s="29">
        <v>4060</v>
      </c>
      <c r="S36" s="31">
        <v>35</v>
      </c>
      <c r="T36" s="32">
        <v>33300</v>
      </c>
      <c r="U36" s="33">
        <v>1998</v>
      </c>
      <c r="V36" s="29">
        <v>1998</v>
      </c>
    </row>
    <row r="37" spans="1:22">
      <c r="A37" s="26">
        <v>48200</v>
      </c>
      <c r="B37" s="76">
        <v>1145</v>
      </c>
      <c r="C37" s="77">
        <v>4065.84</v>
      </c>
      <c r="D37" s="33">
        <v>748</v>
      </c>
      <c r="E37" s="32">
        <v>2332</v>
      </c>
      <c r="F37" s="25">
        <v>2892</v>
      </c>
      <c r="G37" s="27">
        <v>2892</v>
      </c>
      <c r="I37" s="31"/>
      <c r="J37" s="46"/>
      <c r="K37" s="53"/>
      <c r="L37" s="57"/>
      <c r="N37" s="31">
        <v>36</v>
      </c>
      <c r="O37" s="32">
        <v>80200</v>
      </c>
      <c r="P37" s="47">
        <v>1244</v>
      </c>
      <c r="Q37" s="29">
        <v>3881</v>
      </c>
      <c r="S37" s="31">
        <v>36</v>
      </c>
      <c r="T37" s="32">
        <v>31800</v>
      </c>
      <c r="U37" s="33">
        <v>1908</v>
      </c>
      <c r="V37" s="29">
        <v>1908</v>
      </c>
    </row>
    <row r="38" spans="1:22">
      <c r="A38" s="26">
        <v>50600</v>
      </c>
      <c r="B38" s="76">
        <v>1145</v>
      </c>
      <c r="C38" s="77">
        <v>4068.72</v>
      </c>
      <c r="D38" s="33">
        <v>785</v>
      </c>
      <c r="E38" s="32">
        <v>2449</v>
      </c>
      <c r="F38" s="25">
        <v>3036</v>
      </c>
      <c r="G38" s="27">
        <v>3036</v>
      </c>
      <c r="I38" s="31"/>
      <c r="J38" s="46"/>
      <c r="K38" s="53"/>
      <c r="L38" s="57"/>
      <c r="N38" s="31">
        <v>37</v>
      </c>
      <c r="O38" s="32">
        <v>76500</v>
      </c>
      <c r="P38" s="47">
        <v>1187</v>
      </c>
      <c r="Q38" s="29">
        <v>3702</v>
      </c>
      <c r="S38" s="31">
        <v>37</v>
      </c>
      <c r="T38" s="32">
        <v>30300</v>
      </c>
      <c r="U38" s="33">
        <v>1818</v>
      </c>
      <c r="V38" s="29">
        <v>1818</v>
      </c>
    </row>
    <row r="39" spans="1:22" ht="17.25" thickBot="1">
      <c r="A39" s="26">
        <v>53000</v>
      </c>
      <c r="B39" s="76">
        <v>1145</v>
      </c>
      <c r="C39" s="77">
        <v>4071.6</v>
      </c>
      <c r="D39" s="33">
        <v>822</v>
      </c>
      <c r="E39" s="32">
        <v>2565</v>
      </c>
      <c r="F39" s="25">
        <v>3180</v>
      </c>
      <c r="G39" s="27">
        <v>3180</v>
      </c>
      <c r="I39" s="48"/>
      <c r="J39" s="56"/>
      <c r="K39" s="58"/>
      <c r="L39" s="59"/>
      <c r="N39" s="31">
        <v>38</v>
      </c>
      <c r="O39" s="32">
        <v>72800</v>
      </c>
      <c r="P39" s="47">
        <v>1129</v>
      </c>
      <c r="Q39" s="29">
        <v>3523</v>
      </c>
      <c r="S39" s="31">
        <v>38</v>
      </c>
      <c r="T39" s="32">
        <v>28800</v>
      </c>
      <c r="U39" s="33">
        <v>1728</v>
      </c>
      <c r="V39" s="29">
        <v>1728</v>
      </c>
    </row>
    <row r="40" spans="1:22">
      <c r="A40" s="26">
        <v>55400</v>
      </c>
      <c r="B40" s="76">
        <v>1145</v>
      </c>
      <c r="C40" s="77">
        <v>4074.48</v>
      </c>
      <c r="D40" s="33">
        <v>859</v>
      </c>
      <c r="E40" s="32">
        <v>2681</v>
      </c>
      <c r="F40" s="25">
        <v>3324</v>
      </c>
      <c r="G40" s="27">
        <v>3324</v>
      </c>
      <c r="N40" s="31">
        <v>39</v>
      </c>
      <c r="O40" s="32">
        <v>69800</v>
      </c>
      <c r="P40" s="47">
        <v>1083</v>
      </c>
      <c r="Q40" s="29">
        <v>3378</v>
      </c>
      <c r="S40" s="62">
        <v>39</v>
      </c>
      <c r="T40" s="63">
        <v>28590</v>
      </c>
      <c r="U40" s="64">
        <v>1715</v>
      </c>
      <c r="V40" s="65">
        <v>1715</v>
      </c>
    </row>
    <row r="41" spans="1:22">
      <c r="A41" s="26">
        <v>57800</v>
      </c>
      <c r="B41" s="76">
        <v>1145</v>
      </c>
      <c r="C41" s="77">
        <v>4077.36</v>
      </c>
      <c r="D41" s="33">
        <v>896</v>
      </c>
      <c r="E41" s="32">
        <v>2797</v>
      </c>
      <c r="F41" s="25">
        <v>3468</v>
      </c>
      <c r="G41" s="27">
        <v>3468</v>
      </c>
      <c r="N41" s="31">
        <v>40</v>
      </c>
      <c r="O41" s="32">
        <v>66800</v>
      </c>
      <c r="P41" s="33">
        <v>1036</v>
      </c>
      <c r="Q41" s="29">
        <v>3233</v>
      </c>
      <c r="S41" s="31">
        <v>40</v>
      </c>
      <c r="T41" s="32">
        <v>27600</v>
      </c>
      <c r="U41" s="33">
        <v>1656</v>
      </c>
      <c r="V41" s="29">
        <v>1656</v>
      </c>
    </row>
    <row r="42" spans="1:22">
      <c r="A42" s="26">
        <v>60800</v>
      </c>
      <c r="B42" s="76">
        <v>1145</v>
      </c>
      <c r="C42" s="77">
        <v>4080.96</v>
      </c>
      <c r="D42" s="33">
        <v>943</v>
      </c>
      <c r="E42" s="32">
        <v>2942</v>
      </c>
      <c r="F42" s="25">
        <v>3648</v>
      </c>
      <c r="G42" s="27">
        <v>3648</v>
      </c>
      <c r="N42" s="31">
        <v>41</v>
      </c>
      <c r="O42" s="32">
        <v>63800</v>
      </c>
      <c r="P42" s="33">
        <v>990</v>
      </c>
      <c r="Q42" s="29">
        <v>3087</v>
      </c>
      <c r="S42" s="31">
        <v>41</v>
      </c>
      <c r="T42" s="32">
        <v>26400</v>
      </c>
      <c r="U42" s="33">
        <v>1584</v>
      </c>
      <c r="V42" s="29">
        <v>1584</v>
      </c>
    </row>
    <row r="43" spans="1:22">
      <c r="A43" s="26">
        <v>63800</v>
      </c>
      <c r="B43" s="76">
        <v>1145</v>
      </c>
      <c r="C43" s="77">
        <v>4084.56</v>
      </c>
      <c r="D43" s="33">
        <v>990</v>
      </c>
      <c r="E43" s="32">
        <v>3087</v>
      </c>
      <c r="F43" s="25">
        <v>3828</v>
      </c>
      <c r="G43" s="27">
        <v>3828</v>
      </c>
      <c r="N43" s="31">
        <v>42</v>
      </c>
      <c r="O43" s="32">
        <v>60800</v>
      </c>
      <c r="P43" s="33">
        <v>943</v>
      </c>
      <c r="Q43" s="29">
        <v>2942</v>
      </c>
      <c r="S43" s="31">
        <v>42</v>
      </c>
      <c r="T43" s="32">
        <v>25250</v>
      </c>
      <c r="U43" s="33">
        <v>1515</v>
      </c>
      <c r="V43" s="29">
        <v>1515</v>
      </c>
    </row>
    <row r="44" spans="1:22">
      <c r="A44" s="26">
        <v>66800</v>
      </c>
      <c r="B44" s="76">
        <v>1145</v>
      </c>
      <c r="C44" s="77">
        <v>4088.16</v>
      </c>
      <c r="D44" s="33">
        <v>1036</v>
      </c>
      <c r="E44" s="32">
        <v>3233</v>
      </c>
      <c r="F44" s="25">
        <v>4008</v>
      </c>
      <c r="G44" s="27">
        <v>4008</v>
      </c>
      <c r="N44" s="31">
        <v>43</v>
      </c>
      <c r="O44" s="32">
        <v>57800</v>
      </c>
      <c r="P44" s="33">
        <v>896</v>
      </c>
      <c r="Q44" s="29">
        <v>2797</v>
      </c>
      <c r="S44" s="31">
        <v>43</v>
      </c>
      <c r="T44" s="32">
        <v>24000</v>
      </c>
      <c r="U44" s="33">
        <v>1440</v>
      </c>
      <c r="V44" s="29">
        <v>1440</v>
      </c>
    </row>
    <row r="45" spans="1:22">
      <c r="A45" s="26">
        <v>69800</v>
      </c>
      <c r="B45" s="76">
        <v>1145</v>
      </c>
      <c r="C45" s="77">
        <v>4091.76</v>
      </c>
      <c r="D45" s="47">
        <v>1083</v>
      </c>
      <c r="E45" s="32">
        <v>3378</v>
      </c>
      <c r="F45" s="28">
        <v>4188</v>
      </c>
      <c r="G45" s="27">
        <v>4188</v>
      </c>
      <c r="N45" s="31">
        <v>44</v>
      </c>
      <c r="O45" s="32">
        <v>55400</v>
      </c>
      <c r="P45" s="33">
        <v>859</v>
      </c>
      <c r="Q45" s="29">
        <v>2681</v>
      </c>
      <c r="S45" s="31">
        <v>44</v>
      </c>
      <c r="T45" s="32">
        <v>23100</v>
      </c>
      <c r="U45" s="33">
        <v>1386</v>
      </c>
      <c r="V45" s="29">
        <v>1386</v>
      </c>
    </row>
    <row r="46" spans="1:22">
      <c r="A46" s="26">
        <v>72800</v>
      </c>
      <c r="B46" s="76">
        <v>1145</v>
      </c>
      <c r="C46" s="77">
        <v>4095.36</v>
      </c>
      <c r="D46" s="47">
        <v>1129</v>
      </c>
      <c r="E46" s="32">
        <v>3523</v>
      </c>
      <c r="F46" s="28">
        <v>4368</v>
      </c>
      <c r="G46" s="27">
        <v>4368</v>
      </c>
      <c r="N46" s="31">
        <v>45</v>
      </c>
      <c r="O46" s="32">
        <v>53000</v>
      </c>
      <c r="P46" s="33">
        <v>822</v>
      </c>
      <c r="Q46" s="29">
        <v>2565</v>
      </c>
      <c r="S46" s="31">
        <v>45</v>
      </c>
      <c r="T46" s="32">
        <v>22000</v>
      </c>
      <c r="U46" s="33">
        <v>1320</v>
      </c>
      <c r="V46" s="29">
        <v>1320</v>
      </c>
    </row>
    <row r="47" spans="1:22">
      <c r="A47" s="26">
        <v>76500</v>
      </c>
      <c r="B47" s="76">
        <v>1145</v>
      </c>
      <c r="C47" s="77">
        <v>4095.36</v>
      </c>
      <c r="D47" s="47">
        <v>1187</v>
      </c>
      <c r="E47" s="32">
        <v>3702</v>
      </c>
      <c r="F47" s="28">
        <v>4590</v>
      </c>
      <c r="G47" s="27">
        <v>4590</v>
      </c>
      <c r="N47" s="31">
        <v>46</v>
      </c>
      <c r="O47" s="32">
        <v>50600</v>
      </c>
      <c r="P47" s="33">
        <v>785</v>
      </c>
      <c r="Q47" s="29">
        <v>2449</v>
      </c>
      <c r="S47" s="31">
        <v>46</v>
      </c>
      <c r="T47" s="32">
        <v>21009</v>
      </c>
      <c r="U47" s="33">
        <v>1261</v>
      </c>
      <c r="V47" s="29">
        <v>1261</v>
      </c>
    </row>
    <row r="48" spans="1:22">
      <c r="A48" s="26">
        <v>80200</v>
      </c>
      <c r="B48" s="76">
        <v>1145</v>
      </c>
      <c r="C48" s="77">
        <v>4095.36</v>
      </c>
      <c r="D48" s="47">
        <v>1244</v>
      </c>
      <c r="E48" s="32">
        <v>3881</v>
      </c>
      <c r="F48" s="28">
        <v>4812</v>
      </c>
      <c r="G48" s="27">
        <v>4812</v>
      </c>
      <c r="N48" s="31">
        <v>47</v>
      </c>
      <c r="O48" s="32">
        <v>48200</v>
      </c>
      <c r="P48" s="33">
        <v>748</v>
      </c>
      <c r="Q48" s="29">
        <v>2332</v>
      </c>
      <c r="S48" s="31">
        <v>47</v>
      </c>
      <c r="T48" s="32">
        <v>20008</v>
      </c>
      <c r="U48" s="33">
        <v>1200</v>
      </c>
      <c r="V48" s="29">
        <v>1200</v>
      </c>
    </row>
    <row r="49" spans="1:22">
      <c r="A49" s="26">
        <v>83900</v>
      </c>
      <c r="B49" s="76">
        <v>1145</v>
      </c>
      <c r="C49" s="77">
        <v>4095.36</v>
      </c>
      <c r="D49" s="47">
        <v>1301</v>
      </c>
      <c r="E49" s="32">
        <v>4060</v>
      </c>
      <c r="F49" s="28">
        <v>5034</v>
      </c>
      <c r="G49" s="27">
        <v>5034</v>
      </c>
      <c r="N49" s="31">
        <v>48</v>
      </c>
      <c r="O49" s="32">
        <v>45800</v>
      </c>
      <c r="P49" s="33">
        <v>710</v>
      </c>
      <c r="Q49" s="29">
        <v>2216</v>
      </c>
      <c r="S49" s="31">
        <v>48</v>
      </c>
      <c r="T49" s="32">
        <v>19047</v>
      </c>
      <c r="U49" s="33">
        <v>1143</v>
      </c>
      <c r="V49" s="29">
        <v>1143</v>
      </c>
    </row>
    <row r="50" spans="1:22">
      <c r="A50" s="26">
        <v>87600</v>
      </c>
      <c r="B50" s="76">
        <v>1145</v>
      </c>
      <c r="C50" s="77">
        <v>4095.36</v>
      </c>
      <c r="D50" s="47">
        <v>1359</v>
      </c>
      <c r="E50" s="32">
        <v>4239</v>
      </c>
      <c r="F50" s="28">
        <v>5256</v>
      </c>
      <c r="G50" s="27">
        <v>5256</v>
      </c>
      <c r="N50" s="31">
        <v>49</v>
      </c>
      <c r="O50" s="32">
        <v>43900</v>
      </c>
      <c r="P50" s="33">
        <v>681</v>
      </c>
      <c r="Q50" s="29">
        <v>2124</v>
      </c>
      <c r="S50" s="31">
        <v>49</v>
      </c>
      <c r="T50" s="32">
        <v>17880</v>
      </c>
      <c r="U50" s="33">
        <v>1073</v>
      </c>
      <c r="V50" s="29">
        <v>1073</v>
      </c>
    </row>
    <row r="51" spans="1:22">
      <c r="A51" s="26">
        <v>92100</v>
      </c>
      <c r="B51" s="76">
        <v>1145</v>
      </c>
      <c r="C51" s="77">
        <v>4095.36</v>
      </c>
      <c r="D51" s="47">
        <v>1428</v>
      </c>
      <c r="E51" s="32">
        <v>4457</v>
      </c>
      <c r="F51" s="28">
        <v>5526</v>
      </c>
      <c r="G51" s="27">
        <v>5526</v>
      </c>
      <c r="N51" s="31">
        <v>50</v>
      </c>
      <c r="O51" s="32">
        <v>42000</v>
      </c>
      <c r="P51" s="33">
        <v>651</v>
      </c>
      <c r="Q51" s="29">
        <v>2032</v>
      </c>
      <c r="S51" s="31">
        <v>50</v>
      </c>
      <c r="T51" s="32">
        <v>17280</v>
      </c>
      <c r="U51" s="33">
        <v>1037</v>
      </c>
      <c r="V51" s="29">
        <v>1037</v>
      </c>
    </row>
    <row r="52" spans="1:22">
      <c r="A52" s="26">
        <v>96600</v>
      </c>
      <c r="B52" s="76">
        <v>1145</v>
      </c>
      <c r="C52" s="77">
        <v>4095.36</v>
      </c>
      <c r="D52" s="47">
        <v>1498</v>
      </c>
      <c r="E52" s="32">
        <v>4675</v>
      </c>
      <c r="F52" s="28">
        <v>5796</v>
      </c>
      <c r="G52" s="27">
        <v>5796</v>
      </c>
      <c r="N52" s="31">
        <v>51</v>
      </c>
      <c r="O52" s="32">
        <v>40100</v>
      </c>
      <c r="P52" s="33">
        <v>622</v>
      </c>
      <c r="Q52" s="29">
        <v>1940</v>
      </c>
      <c r="S52" s="31">
        <v>51</v>
      </c>
      <c r="T52" s="32">
        <v>16500</v>
      </c>
      <c r="U52" s="33">
        <v>990</v>
      </c>
      <c r="V52" s="29">
        <v>990</v>
      </c>
    </row>
    <row r="53" spans="1:22">
      <c r="A53" s="26">
        <v>101100</v>
      </c>
      <c r="B53" s="76">
        <v>1145</v>
      </c>
      <c r="C53" s="77">
        <v>4095.36</v>
      </c>
      <c r="D53" s="47">
        <v>1568</v>
      </c>
      <c r="E53" s="32">
        <v>4892</v>
      </c>
      <c r="F53" s="28">
        <v>6066</v>
      </c>
      <c r="G53" s="27">
        <v>6066</v>
      </c>
      <c r="N53" s="31">
        <v>52</v>
      </c>
      <c r="O53" s="32">
        <v>38200</v>
      </c>
      <c r="P53" s="33">
        <v>592</v>
      </c>
      <c r="Q53" s="29">
        <v>1849</v>
      </c>
      <c r="S53" s="31">
        <v>52</v>
      </c>
      <c r="T53" s="32">
        <v>15840</v>
      </c>
      <c r="U53" s="33">
        <v>950</v>
      </c>
      <c r="V53" s="29">
        <v>950</v>
      </c>
    </row>
    <row r="54" spans="1:22">
      <c r="A54" s="26">
        <v>105600</v>
      </c>
      <c r="B54" s="76">
        <v>1145</v>
      </c>
      <c r="C54" s="77">
        <v>4095.36</v>
      </c>
      <c r="D54" s="47">
        <v>1638</v>
      </c>
      <c r="E54" s="32">
        <v>5110</v>
      </c>
      <c r="F54" s="28">
        <v>6336</v>
      </c>
      <c r="G54" s="27">
        <v>6336</v>
      </c>
      <c r="N54" s="31">
        <v>53</v>
      </c>
      <c r="O54" s="32">
        <v>36300</v>
      </c>
      <c r="P54" s="33">
        <v>563</v>
      </c>
      <c r="Q54" s="29">
        <v>1757</v>
      </c>
      <c r="S54" s="31">
        <v>53</v>
      </c>
      <c r="T54" s="32">
        <v>13500</v>
      </c>
      <c r="U54" s="33">
        <v>810</v>
      </c>
      <c r="V54" s="29">
        <v>810</v>
      </c>
    </row>
    <row r="55" spans="1:22">
      <c r="A55" s="26">
        <v>110100</v>
      </c>
      <c r="B55" s="76">
        <v>1145</v>
      </c>
      <c r="C55" s="77">
        <v>4095.36</v>
      </c>
      <c r="D55" s="47">
        <v>1708</v>
      </c>
      <c r="E55" s="32">
        <v>5328</v>
      </c>
      <c r="F55" s="28">
        <v>6606</v>
      </c>
      <c r="G55" s="27">
        <v>6606</v>
      </c>
      <c r="N55" s="31">
        <v>54</v>
      </c>
      <c r="O55" s="32">
        <v>34800</v>
      </c>
      <c r="P55" s="33">
        <v>540</v>
      </c>
      <c r="Q55" s="29">
        <v>1684</v>
      </c>
      <c r="S55" s="31">
        <v>54</v>
      </c>
      <c r="T55" s="32">
        <v>12540</v>
      </c>
      <c r="U55" s="33">
        <v>752</v>
      </c>
      <c r="V55" s="29">
        <v>752</v>
      </c>
    </row>
    <row r="56" spans="1:22">
      <c r="A56" s="26">
        <v>115500</v>
      </c>
      <c r="B56" s="76">
        <v>1145</v>
      </c>
      <c r="C56" s="77">
        <v>4095.36</v>
      </c>
      <c r="D56" s="47">
        <v>1791</v>
      </c>
      <c r="E56" s="32">
        <v>5589</v>
      </c>
      <c r="F56" s="28">
        <v>6930</v>
      </c>
      <c r="G56" s="27">
        <v>6930</v>
      </c>
      <c r="N56" s="31">
        <v>55</v>
      </c>
      <c r="O56" s="32">
        <v>33300</v>
      </c>
      <c r="P56" s="33">
        <v>516</v>
      </c>
      <c r="Q56" s="29">
        <v>1611</v>
      </c>
      <c r="S56" s="31">
        <v>55</v>
      </c>
      <c r="T56" s="32">
        <v>11100</v>
      </c>
      <c r="U56" s="33">
        <v>666</v>
      </c>
      <c r="V56" s="29">
        <v>666</v>
      </c>
    </row>
    <row r="57" spans="1:22">
      <c r="A57" s="26">
        <v>120900</v>
      </c>
      <c r="B57" s="76">
        <v>1145</v>
      </c>
      <c r="C57" s="77">
        <v>4095.36</v>
      </c>
      <c r="D57" s="47">
        <v>1875</v>
      </c>
      <c r="E57" s="32">
        <v>5850</v>
      </c>
      <c r="F57" s="28">
        <v>7254</v>
      </c>
      <c r="G57" s="27">
        <v>7254</v>
      </c>
      <c r="N57" s="31">
        <v>56</v>
      </c>
      <c r="O57" s="32">
        <v>31800</v>
      </c>
      <c r="P57" s="33">
        <v>493</v>
      </c>
      <c r="Q57" s="29">
        <v>1539</v>
      </c>
      <c r="S57" s="31">
        <v>56</v>
      </c>
      <c r="T57" s="32">
        <v>9900</v>
      </c>
      <c r="U57" s="33">
        <v>594</v>
      </c>
      <c r="V57" s="29">
        <v>594</v>
      </c>
    </row>
    <row r="58" spans="1:22">
      <c r="A58" s="26">
        <v>126300</v>
      </c>
      <c r="B58" s="76">
        <v>1145</v>
      </c>
      <c r="C58" s="77">
        <v>4095.36</v>
      </c>
      <c r="D58" s="47">
        <v>1959</v>
      </c>
      <c r="E58" s="32">
        <v>6112</v>
      </c>
      <c r="F58" s="28">
        <v>7578</v>
      </c>
      <c r="G58" s="27">
        <v>7578</v>
      </c>
      <c r="N58" s="31">
        <v>57</v>
      </c>
      <c r="O58" s="32">
        <v>30300</v>
      </c>
      <c r="P58" s="33">
        <v>470</v>
      </c>
      <c r="Q58" s="29">
        <v>1466</v>
      </c>
      <c r="S58" s="31">
        <v>57</v>
      </c>
      <c r="T58" s="32">
        <v>8700</v>
      </c>
      <c r="U58" s="33">
        <v>522</v>
      </c>
      <c r="V58" s="29">
        <v>522</v>
      </c>
    </row>
    <row r="59" spans="1:22">
      <c r="A59" s="26">
        <v>131700</v>
      </c>
      <c r="B59" s="76">
        <v>1145</v>
      </c>
      <c r="C59" s="77">
        <v>4095.36</v>
      </c>
      <c r="D59" s="47">
        <v>2043</v>
      </c>
      <c r="E59" s="32">
        <v>6373</v>
      </c>
      <c r="F59" s="28">
        <v>7902</v>
      </c>
      <c r="G59" s="27">
        <v>7902</v>
      </c>
      <c r="N59" s="31">
        <v>58</v>
      </c>
      <c r="O59" s="32">
        <v>28800</v>
      </c>
      <c r="P59" s="33">
        <v>447</v>
      </c>
      <c r="Q59" s="29">
        <v>1394</v>
      </c>
      <c r="S59" s="31">
        <v>58</v>
      </c>
      <c r="T59" s="32">
        <v>7500</v>
      </c>
      <c r="U59" s="33">
        <v>450</v>
      </c>
      <c r="V59" s="29">
        <v>450</v>
      </c>
    </row>
    <row r="60" spans="1:22" ht="17.25" thickBot="1">
      <c r="A60" s="26">
        <v>137100</v>
      </c>
      <c r="B60" s="76">
        <v>1145</v>
      </c>
      <c r="C60" s="77">
        <v>4095.36</v>
      </c>
      <c r="D60" s="47">
        <v>2126</v>
      </c>
      <c r="E60" s="32">
        <v>6634</v>
      </c>
      <c r="F60" s="28">
        <v>8226</v>
      </c>
      <c r="G60" s="27">
        <v>8226</v>
      </c>
      <c r="N60" s="69">
        <v>59</v>
      </c>
      <c r="O60" s="70">
        <v>28590</v>
      </c>
      <c r="P60" s="71">
        <v>443</v>
      </c>
      <c r="Q60" s="66">
        <v>1384</v>
      </c>
      <c r="S60" s="31">
        <v>59</v>
      </c>
      <c r="T60" s="32">
        <v>6000</v>
      </c>
      <c r="U60" s="33">
        <v>360</v>
      </c>
      <c r="V60" s="29">
        <v>360</v>
      </c>
    </row>
    <row r="61" spans="1:22">
      <c r="A61" s="26">
        <v>142500</v>
      </c>
      <c r="B61" s="76">
        <v>1145</v>
      </c>
      <c r="C61" s="77">
        <v>4095.36</v>
      </c>
      <c r="D61" s="47">
        <v>2210</v>
      </c>
      <c r="E61" s="32">
        <v>6896</v>
      </c>
      <c r="F61" s="28">
        <v>8550</v>
      </c>
      <c r="G61" s="27">
        <v>8550</v>
      </c>
      <c r="N61" s="30"/>
      <c r="O61" s="30"/>
      <c r="P61" s="34"/>
      <c r="Q61" s="30"/>
      <c r="S61" s="31">
        <v>60</v>
      </c>
      <c r="T61" s="32">
        <v>4500</v>
      </c>
      <c r="U61" s="33">
        <v>270</v>
      </c>
      <c r="V61" s="29">
        <v>270</v>
      </c>
    </row>
    <row r="62" spans="1:22">
      <c r="A62" s="26">
        <v>147900</v>
      </c>
      <c r="B62" s="76">
        <v>1145</v>
      </c>
      <c r="C62" s="77">
        <v>4095.36</v>
      </c>
      <c r="D62" s="47">
        <v>2294</v>
      </c>
      <c r="E62" s="32">
        <v>7157</v>
      </c>
      <c r="F62" s="28">
        <v>8874</v>
      </c>
      <c r="G62" s="27">
        <v>8874</v>
      </c>
      <c r="N62" s="30"/>
      <c r="O62" s="30"/>
      <c r="P62" s="34"/>
      <c r="Q62" s="30"/>
      <c r="S62" s="31">
        <v>61</v>
      </c>
      <c r="T62" s="32">
        <v>3000</v>
      </c>
      <c r="U62" s="33">
        <v>180</v>
      </c>
      <c r="V62" s="29">
        <v>180</v>
      </c>
    </row>
    <row r="63" spans="1:22" ht="17.25" thickBot="1">
      <c r="A63" s="26">
        <v>150000</v>
      </c>
      <c r="B63" s="76">
        <v>1145</v>
      </c>
      <c r="C63" s="77">
        <v>4095.36</v>
      </c>
      <c r="D63" s="47">
        <v>2327</v>
      </c>
      <c r="E63" s="32">
        <v>7259</v>
      </c>
      <c r="F63" s="28">
        <v>9000</v>
      </c>
      <c r="G63" s="27">
        <v>9000</v>
      </c>
      <c r="N63" s="30"/>
      <c r="O63" s="30"/>
      <c r="P63" s="34"/>
      <c r="Q63" s="30"/>
      <c r="S63" s="31">
        <v>62</v>
      </c>
      <c r="T63" s="49">
        <v>1500</v>
      </c>
      <c r="U63" s="50">
        <v>90</v>
      </c>
      <c r="V63" s="51">
        <v>90</v>
      </c>
    </row>
    <row r="64" spans="1:22">
      <c r="A64" s="26">
        <v>156400</v>
      </c>
      <c r="B64" s="76">
        <v>1145</v>
      </c>
      <c r="C64" s="77">
        <v>4095.36</v>
      </c>
      <c r="D64" s="47">
        <v>2426</v>
      </c>
      <c r="E64" s="32">
        <v>7568</v>
      </c>
      <c r="F64" s="28">
        <v>9000</v>
      </c>
      <c r="G64" s="27">
        <v>9000</v>
      </c>
      <c r="S64" s="30"/>
    </row>
    <row r="65" spans="1:7">
      <c r="A65" s="26">
        <v>162800</v>
      </c>
      <c r="B65" s="76">
        <v>1145</v>
      </c>
      <c r="C65" s="77">
        <v>4095.36</v>
      </c>
      <c r="D65" s="47">
        <v>2525</v>
      </c>
      <c r="E65" s="32">
        <v>7878</v>
      </c>
      <c r="F65" s="28">
        <v>9000</v>
      </c>
      <c r="G65" s="27">
        <v>9000</v>
      </c>
    </row>
    <row r="66" spans="1:7">
      <c r="A66" s="26">
        <v>169200</v>
      </c>
      <c r="B66" s="76">
        <v>1145</v>
      </c>
      <c r="C66" s="77">
        <v>4095.36</v>
      </c>
      <c r="D66" s="47">
        <v>2624</v>
      </c>
      <c r="E66" s="32">
        <v>8188</v>
      </c>
      <c r="F66" s="28">
        <v>9000</v>
      </c>
      <c r="G66" s="27">
        <v>9000</v>
      </c>
    </row>
    <row r="67" spans="1:7">
      <c r="A67" s="26">
        <v>175600</v>
      </c>
      <c r="B67" s="76">
        <v>1145</v>
      </c>
      <c r="C67" s="77">
        <v>4095.36</v>
      </c>
      <c r="D67" s="47">
        <v>2724</v>
      </c>
      <c r="E67" s="32">
        <v>8497</v>
      </c>
      <c r="F67" s="28">
        <v>9000</v>
      </c>
      <c r="G67" s="27">
        <v>9000</v>
      </c>
    </row>
    <row r="68" spans="1:7">
      <c r="A68" s="26">
        <v>182000</v>
      </c>
      <c r="B68" s="76">
        <v>1145</v>
      </c>
      <c r="C68" s="77">
        <v>4095.36</v>
      </c>
      <c r="D68" s="47">
        <v>2823</v>
      </c>
      <c r="E68" s="32">
        <v>8807</v>
      </c>
      <c r="F68" s="28">
        <v>9000</v>
      </c>
      <c r="G68" s="27">
        <v>9000</v>
      </c>
    </row>
    <row r="69" spans="1:7">
      <c r="A69" s="31">
        <v>189500</v>
      </c>
      <c r="B69" s="76">
        <v>1145</v>
      </c>
      <c r="C69" s="77">
        <v>4095.36</v>
      </c>
      <c r="D69" s="32">
        <v>2939</v>
      </c>
      <c r="E69" s="32">
        <v>9170</v>
      </c>
      <c r="F69" s="28">
        <v>9000</v>
      </c>
      <c r="G69" s="27">
        <v>9000</v>
      </c>
    </row>
    <row r="70" spans="1:7">
      <c r="A70" s="31">
        <v>197000</v>
      </c>
      <c r="B70" s="76">
        <v>1145</v>
      </c>
      <c r="C70" s="77">
        <v>4095.36</v>
      </c>
      <c r="D70" s="32">
        <v>3055</v>
      </c>
      <c r="E70" s="32">
        <v>9533</v>
      </c>
      <c r="F70" s="28">
        <v>9000</v>
      </c>
      <c r="G70" s="27">
        <v>9000</v>
      </c>
    </row>
    <row r="71" spans="1:7">
      <c r="A71" s="31">
        <v>204500</v>
      </c>
      <c r="B71" s="76">
        <v>1145</v>
      </c>
      <c r="C71" s="77">
        <v>4095.36</v>
      </c>
      <c r="D71" s="32">
        <v>3172</v>
      </c>
      <c r="E71" s="32">
        <v>9896</v>
      </c>
      <c r="F71" s="28">
        <v>9000</v>
      </c>
      <c r="G71" s="27">
        <v>9000</v>
      </c>
    </row>
    <row r="72" spans="1:7">
      <c r="A72" s="32">
        <v>212000</v>
      </c>
      <c r="B72" s="76">
        <v>1145</v>
      </c>
      <c r="C72" s="77">
        <v>4095.36</v>
      </c>
      <c r="D72" s="32">
        <v>3288</v>
      </c>
      <c r="E72" s="32">
        <v>10259</v>
      </c>
      <c r="F72" s="28">
        <v>9000</v>
      </c>
      <c r="G72" s="27">
        <v>9000</v>
      </c>
    </row>
    <row r="73" spans="1:7">
      <c r="A73" s="32">
        <v>219500</v>
      </c>
      <c r="B73" s="76">
        <v>1145</v>
      </c>
      <c r="C73" s="77">
        <v>4095.36</v>
      </c>
      <c r="D73" s="32">
        <v>3404</v>
      </c>
      <c r="E73" s="32">
        <v>10622</v>
      </c>
      <c r="F73" s="85">
        <v>9000</v>
      </c>
      <c r="G73" s="86">
        <v>9000</v>
      </c>
    </row>
    <row r="74" spans="1:7">
      <c r="A74" s="67">
        <v>228200</v>
      </c>
      <c r="B74" s="76">
        <v>1145</v>
      </c>
      <c r="C74" s="77">
        <v>4095.36</v>
      </c>
      <c r="D74" s="67">
        <v>3539</v>
      </c>
      <c r="E74" s="67">
        <v>11043</v>
      </c>
      <c r="F74" s="87">
        <v>9000</v>
      </c>
      <c r="G74" s="82">
        <v>9000</v>
      </c>
    </row>
    <row r="75" spans="1:7">
      <c r="A75" s="67">
        <v>236900</v>
      </c>
      <c r="B75" s="76">
        <v>1145</v>
      </c>
      <c r="C75" s="77">
        <v>4095.36</v>
      </c>
      <c r="D75" s="67">
        <v>3674</v>
      </c>
      <c r="E75" s="67">
        <v>11464</v>
      </c>
      <c r="F75" s="87">
        <v>9000</v>
      </c>
      <c r="G75" s="82">
        <v>9000</v>
      </c>
    </row>
    <row r="76" spans="1:7">
      <c r="A76" s="67">
        <v>245600</v>
      </c>
      <c r="B76" s="76">
        <v>1145</v>
      </c>
      <c r="C76" s="77">
        <v>4095.36</v>
      </c>
      <c r="D76" s="67">
        <v>3809</v>
      </c>
      <c r="E76" s="84">
        <v>11885</v>
      </c>
      <c r="F76" s="87">
        <v>9000</v>
      </c>
      <c r="G76" s="82">
        <v>9000</v>
      </c>
    </row>
    <row r="77" spans="1:7">
      <c r="A77" s="67">
        <v>254300</v>
      </c>
      <c r="B77" s="76">
        <v>1145</v>
      </c>
      <c r="C77" s="77">
        <v>4095.36</v>
      </c>
      <c r="D77" s="67">
        <v>3944</v>
      </c>
      <c r="E77" s="84">
        <v>12306</v>
      </c>
      <c r="F77" s="87">
        <v>9000</v>
      </c>
      <c r="G77" s="82">
        <v>9000</v>
      </c>
    </row>
    <row r="78" spans="1:7">
      <c r="A78" s="67">
        <v>263000</v>
      </c>
      <c r="B78" s="76">
        <v>1145</v>
      </c>
      <c r="C78" s="77">
        <v>4095.36</v>
      </c>
      <c r="D78" s="67">
        <v>4079</v>
      </c>
      <c r="E78" s="84">
        <v>12727</v>
      </c>
      <c r="F78" s="87">
        <v>9000</v>
      </c>
      <c r="G78" s="82">
        <v>9000</v>
      </c>
    </row>
    <row r="79" spans="1:7">
      <c r="A79" s="67">
        <v>273000</v>
      </c>
      <c r="B79" s="76">
        <v>1145</v>
      </c>
      <c r="C79" s="77">
        <v>4095.36</v>
      </c>
      <c r="D79" s="67">
        <v>4234</v>
      </c>
      <c r="E79" s="84">
        <v>13211</v>
      </c>
      <c r="F79" s="87">
        <v>9000</v>
      </c>
      <c r="G79" s="82">
        <v>9000</v>
      </c>
    </row>
    <row r="80" spans="1:7">
      <c r="A80" s="67">
        <v>283000</v>
      </c>
      <c r="B80" s="76">
        <v>1145</v>
      </c>
      <c r="C80" s="77">
        <v>4095.36</v>
      </c>
      <c r="D80" s="67">
        <v>4389</v>
      </c>
      <c r="E80" s="84">
        <v>13695</v>
      </c>
      <c r="F80" s="87">
        <v>9000</v>
      </c>
      <c r="G80" s="82">
        <v>9000</v>
      </c>
    </row>
    <row r="81" spans="1:7">
      <c r="A81" s="67">
        <v>293000</v>
      </c>
      <c r="B81" s="76">
        <v>1145</v>
      </c>
      <c r="C81" s="77">
        <v>4095.36</v>
      </c>
      <c r="D81" s="67">
        <v>4544</v>
      </c>
      <c r="E81" s="84">
        <v>14179</v>
      </c>
      <c r="F81" s="87">
        <v>9000</v>
      </c>
      <c r="G81" s="82">
        <v>9000</v>
      </c>
    </row>
    <row r="82" spans="1:7">
      <c r="A82" s="67">
        <v>303000</v>
      </c>
      <c r="B82" s="76">
        <v>1145</v>
      </c>
      <c r="C82" s="77">
        <v>4095.36</v>
      </c>
      <c r="D82" s="67">
        <v>4700</v>
      </c>
      <c r="E82" s="84">
        <v>14663</v>
      </c>
      <c r="F82" s="87">
        <v>9000</v>
      </c>
      <c r="G82" s="82">
        <v>9000</v>
      </c>
    </row>
    <row r="83" spans="1:7">
      <c r="A83" s="67">
        <v>313000</v>
      </c>
      <c r="B83" s="76">
        <v>1145</v>
      </c>
      <c r="C83" s="77">
        <v>4095.36</v>
      </c>
      <c r="D83" s="67">
        <v>4855</v>
      </c>
      <c r="E83" s="84">
        <v>15146</v>
      </c>
      <c r="F83" s="87">
        <v>9000</v>
      </c>
      <c r="G83" s="82">
        <v>9000</v>
      </c>
    </row>
  </sheetData>
  <sheetProtection formatCells="0" formatColumns="0" formatRows="0" insertColumns="0" insertRows="0" insertHyperlinks="0" deleteColumns="0" deleteRows="0" sort="0" autoFilter="0" pivotTables="0"/>
  <sortState ref="K60:K86">
    <sortCondition descending="1" ref="K60:K86"/>
  </sortState>
  <customSheetViews>
    <customSheetView guid="{9E1C96A7-067B-4F3F-ADE4-8ACC692DA2C4}">
      <selection activeCell="I17" sqref="I17:I28"/>
      <pageMargins left="0.7" right="0.7" top="0.75" bottom="0.75" header="0.3" footer="0.3"/>
      <pageSetup paperSize="9" orientation="portrait" verticalDpi="0" r:id="rId1"/>
    </customSheetView>
  </customSheetViews>
  <phoneticPr fontId="2" type="noConversion"/>
  <pageMargins left="0.7" right="0.7" top="0.75" bottom="0.75" header="0.3" footer="0.3"/>
  <pageSetup paperSize="8" scale="73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試算表</vt:lpstr>
      <vt:lpstr>級距表</vt:lpstr>
      <vt:lpstr>試算表!Print_Area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蔡雯伶</cp:lastModifiedBy>
  <cp:lastPrinted>2022-12-14T03:40:07Z</cp:lastPrinted>
  <dcterms:created xsi:type="dcterms:W3CDTF">2015-08-01T06:18:31Z</dcterms:created>
  <dcterms:modified xsi:type="dcterms:W3CDTF">2025-05-22T02:54:18Z</dcterms:modified>
</cp:coreProperties>
</file>