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270" windowWidth="19440" windowHeight="11790" tabRatio="642"/>
  </bookViews>
  <sheets>
    <sheet name="正航資訊-特休轉換說明" sheetId="3" r:id="rId1"/>
    <sheet name="計算表(原依年曆制計算特休轉換到職日)" sheetId="1" r:id="rId2"/>
    <sheet name="新舊制特休天數比較表" sheetId="2" r:id="rId3"/>
    <sheet name="工作表2" sheetId="6" r:id="rId4"/>
  </sheets>
  <definedNames>
    <definedName name="_xlnm._FilterDatabase" localSheetId="1" hidden="1">'計算表(原依年曆制計算特休轉換到職日)'!$A$6:$S$6</definedName>
    <definedName name="_xlnm.Print_Area" localSheetId="1">'計算表(原依年曆制計算特休轉換到職日)'!#REF!</definedName>
    <definedName name="_xlnm.Print_Titles" localSheetId="1">'計算表(原依年曆制計算特休轉換到職日)'!$6:$6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" l="1"/>
  <c r="F15" i="1" l="1"/>
  <c r="M15" i="1" s="1"/>
  <c r="G15" i="1"/>
  <c r="I15" i="1"/>
  <c r="K15" i="1" s="1"/>
  <c r="E14" i="1"/>
  <c r="L15" i="1" l="1"/>
  <c r="N15" i="1"/>
  <c r="R15" i="1" s="1"/>
  <c r="J15" i="1"/>
  <c r="S15" i="1"/>
  <c r="G14" i="1"/>
  <c r="F14" i="1"/>
  <c r="M14" i="1" s="1"/>
  <c r="O15" i="1" l="1"/>
  <c r="N14" i="1"/>
  <c r="L14" i="1"/>
  <c r="H7" i="1"/>
  <c r="H8" i="1"/>
  <c r="H9" i="1"/>
  <c r="H10" i="1"/>
  <c r="H11" i="1"/>
  <c r="H12" i="1"/>
  <c r="H13" i="1"/>
  <c r="H14" i="1"/>
  <c r="I14" i="1" l="1"/>
  <c r="J14" i="1" s="1"/>
  <c r="K14" i="1" l="1"/>
  <c r="R14" i="1" l="1"/>
  <c r="E13" i="1" l="1"/>
  <c r="E12" i="1"/>
  <c r="E9" i="1"/>
  <c r="I12" i="1" l="1"/>
  <c r="G12" i="1"/>
  <c r="F12" i="1"/>
  <c r="I9" i="1"/>
  <c r="K9" i="1" s="1"/>
  <c r="F9" i="1"/>
  <c r="G9" i="1"/>
  <c r="I13" i="1"/>
  <c r="J13" i="1" s="1"/>
  <c r="S13" i="1" s="1"/>
  <c r="G13" i="1"/>
  <c r="F13" i="1"/>
  <c r="J12" i="1"/>
  <c r="S12" i="1" s="1"/>
  <c r="K12" i="1"/>
  <c r="S14" i="1"/>
  <c r="K13" i="1" l="1"/>
  <c r="J9" i="1"/>
  <c r="S9" i="1" s="1"/>
  <c r="M9" i="1"/>
  <c r="O9" i="1" s="1"/>
  <c r="N9" i="1"/>
  <c r="L9" i="1"/>
  <c r="M12" i="1"/>
  <c r="N12" i="1"/>
  <c r="L12" i="1"/>
  <c r="N13" i="1"/>
  <c r="L13" i="1"/>
  <c r="M13" i="1"/>
  <c r="O14" i="1"/>
  <c r="E11" i="1"/>
  <c r="G11" i="1" s="1"/>
  <c r="E8" i="1"/>
  <c r="E10" i="1"/>
  <c r="E7" i="1"/>
  <c r="O13" i="1" l="1"/>
  <c r="R12" i="1"/>
  <c r="R9" i="1"/>
  <c r="R13" i="1"/>
  <c r="I8" i="1"/>
  <c r="G8" i="1"/>
  <c r="F8" i="1"/>
  <c r="O12" i="1"/>
  <c r="I10" i="1"/>
  <c r="J10" i="1" s="1"/>
  <c r="G10" i="1"/>
  <c r="F10" i="1"/>
  <c r="I7" i="1"/>
  <c r="J7" i="1" s="1"/>
  <c r="G7" i="1"/>
  <c r="F7" i="1"/>
  <c r="F11" i="1"/>
  <c r="I11" i="1"/>
  <c r="J11" i="1" s="1"/>
  <c r="J8" i="1"/>
  <c r="K8" i="1"/>
  <c r="K10" i="1"/>
  <c r="S11" i="1"/>
  <c r="M7" i="1" l="1"/>
  <c r="L7" i="1"/>
  <c r="N7" i="1"/>
  <c r="L8" i="1"/>
  <c r="O8" i="1" s="1"/>
  <c r="M8" i="1"/>
  <c r="N8" i="1"/>
  <c r="K7" i="1"/>
  <c r="M10" i="1"/>
  <c r="L10" i="1"/>
  <c r="N10" i="1"/>
  <c r="K11" i="1"/>
  <c r="L11" i="1"/>
  <c r="M11" i="1"/>
  <c r="N11" i="1"/>
  <c r="S10" i="1"/>
  <c r="S7" i="1"/>
  <c r="S8" i="1"/>
  <c r="R10" i="1" l="1"/>
  <c r="R11" i="1"/>
  <c r="R7" i="1"/>
  <c r="R8" i="1"/>
  <c r="O10" i="1"/>
  <c r="O11" i="1"/>
  <c r="O7" i="1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" i="2"/>
</calcChain>
</file>

<file path=xl/sharedStrings.xml><?xml version="1.0" encoding="utf-8"?>
<sst xmlns="http://schemas.openxmlformats.org/spreadsheetml/2006/main" count="55" uniqueCount="55">
  <si>
    <t>員工編號</t>
    <phoneticPr fontId="2" type="noConversion"/>
  </si>
  <si>
    <t>到職日</t>
    <phoneticPr fontId="2" type="noConversion"/>
  </si>
  <si>
    <t>年資(月)</t>
    <phoneticPr fontId="2" type="noConversion"/>
  </si>
  <si>
    <t>年資(年)</t>
    <phoneticPr fontId="2" type="noConversion"/>
  </si>
  <si>
    <t>新舊制差異天數</t>
    <phoneticPr fontId="2" type="noConversion"/>
  </si>
  <si>
    <t>舊制天數</t>
    <phoneticPr fontId="2" type="noConversion"/>
  </si>
  <si>
    <t>新制天數</t>
    <phoneticPr fontId="2" type="noConversion"/>
  </si>
  <si>
    <t>年資(月)</t>
    <phoneticPr fontId="2" type="noConversion"/>
  </si>
  <si>
    <t>舊制
特休天數</t>
    <phoneticPr fontId="2" type="noConversion"/>
  </si>
  <si>
    <t>新制
特休天數</t>
    <phoneticPr fontId="2" type="noConversion"/>
  </si>
  <si>
    <t>A002</t>
  </si>
  <si>
    <t>A003</t>
  </si>
  <si>
    <t>A004</t>
  </si>
  <si>
    <t>留停後
特休起算日</t>
    <phoneticPr fontId="2" type="noConversion"/>
  </si>
  <si>
    <t>新制實施日：</t>
    <phoneticPr fontId="2" type="noConversion"/>
  </si>
  <si>
    <t>依到職日之
特休起日</t>
    <phoneticPr fontId="2" type="noConversion"/>
  </si>
  <si>
    <t>依到職日之
特休迄日</t>
    <phoneticPr fontId="2" type="noConversion"/>
  </si>
  <si>
    <t>依年曆制之
特休起算日</t>
    <phoneticPr fontId="2" type="noConversion"/>
  </si>
  <si>
    <t>年資截算日：</t>
    <phoneticPr fontId="2" type="noConversion"/>
  </si>
  <si>
    <t>年度起算日：</t>
    <phoneticPr fontId="2" type="noConversion"/>
  </si>
  <si>
    <t>未滿半年：</t>
    <phoneticPr fontId="2" type="noConversion"/>
  </si>
  <si>
    <t>在職期間
留停天數</t>
    <phoneticPr fontId="2" type="noConversion"/>
  </si>
  <si>
    <t>新舊制特休
差異天數</t>
    <phoneticPr fontId="2" type="noConversion"/>
  </si>
  <si>
    <t>計算表</t>
    <phoneticPr fontId="2" type="noConversion"/>
  </si>
  <si>
    <t>A005</t>
  </si>
  <si>
    <t>A006</t>
  </si>
  <si>
    <t>A007</t>
  </si>
  <si>
    <t>A008</t>
  </si>
  <si>
    <t>原依年曆制計算特休轉換到職日</t>
    <phoneticPr fontId="2" type="noConversion"/>
  </si>
  <si>
    <t>原依到職日為基準應補特休天數</t>
    <phoneticPr fontId="2" type="noConversion"/>
  </si>
  <si>
    <t>原依年曆制計算特休轉換到職日</t>
    <phoneticPr fontId="2" type="noConversion"/>
  </si>
  <si>
    <t>A001</t>
    <phoneticPr fontId="2" type="noConversion"/>
  </si>
  <si>
    <t>可休特休
(天數)</t>
    <phoneticPr fontId="2" type="noConversion"/>
  </si>
  <si>
    <t>可休特休
(時數)</t>
    <phoneticPr fontId="2" type="noConversion"/>
  </si>
  <si>
    <t>原以年曆制計之2017年未過
特休計算天數</t>
    <phoneticPr fontId="2" type="noConversion"/>
  </si>
  <si>
    <t>王OO(範例)</t>
    <phoneticPr fontId="2" type="noConversion"/>
  </si>
  <si>
    <t>陳OO(有留停)</t>
    <phoneticPr fontId="2" type="noConversion"/>
  </si>
  <si>
    <t>庾OO</t>
    <phoneticPr fontId="2" type="noConversion"/>
  </si>
  <si>
    <t>林OO</t>
    <phoneticPr fontId="2" type="noConversion"/>
  </si>
  <si>
    <t>吳OO</t>
    <phoneticPr fontId="2" type="noConversion"/>
  </si>
  <si>
    <t>曾OO</t>
    <phoneticPr fontId="2" type="noConversion"/>
  </si>
  <si>
    <t>周OO</t>
    <phoneticPr fontId="2" type="noConversion"/>
  </si>
  <si>
    <t>黃OO</t>
    <phoneticPr fontId="2" type="noConversion"/>
  </si>
  <si>
    <t>計算前，請先準備</t>
    <phoneticPr fontId="2" type="noConversion"/>
  </si>
  <si>
    <r>
      <t>2. 若員工曾有留停，其</t>
    </r>
    <r>
      <rPr>
        <sz val="12"/>
        <color rgb="FFFF0000"/>
        <rFont val="微軟正黑體"/>
        <family val="2"/>
        <charset val="136"/>
      </rPr>
      <t>留停天數</t>
    </r>
    <r>
      <rPr>
        <sz val="12"/>
        <color theme="1"/>
        <rFont val="微軟正黑體"/>
        <family val="2"/>
        <charset val="136"/>
      </rPr>
      <t>。</t>
    </r>
    <phoneticPr fontId="2" type="noConversion"/>
  </si>
  <si>
    <t>針對"原依年曆制計算特休轉換到職日"之範例說明如下：</t>
    <phoneticPr fontId="2" type="noConversion"/>
  </si>
  <si>
    <t>針對本次修法特休換算天數，本公司提供特休計算檔案供參考。</t>
    <phoneticPr fontId="2" type="noConversion"/>
  </si>
  <si>
    <t>親愛的客戶，您好</t>
    <phoneticPr fontId="2" type="noConversion"/>
  </si>
  <si>
    <t>chisrv@chi.com.tw</t>
    <phoneticPr fontId="2" type="noConversion"/>
  </si>
  <si>
    <t>使用上若有任何問題，請將問題回饋至：</t>
    <phoneticPr fontId="2" type="noConversion"/>
  </si>
  <si>
    <r>
      <t xml:space="preserve">1. </t>
    </r>
    <r>
      <rPr>
        <sz val="12"/>
        <color rgb="FFFF0000"/>
        <rFont val="微軟正黑體"/>
        <family val="2"/>
        <charset val="136"/>
      </rPr>
      <t>員工到職日</t>
    </r>
    <r>
      <rPr>
        <sz val="12"/>
        <color theme="1"/>
        <rFont val="微軟正黑體"/>
        <family val="2"/>
        <charset val="136"/>
      </rPr>
      <t>：西元年月日(ex 2016/10/01)</t>
    </r>
    <phoneticPr fontId="2" type="noConversion"/>
  </si>
  <si>
    <t>新制特休起迄日</t>
    <phoneticPr fontId="2" type="noConversion"/>
  </si>
  <si>
    <t>年資(年月日)</t>
  </si>
  <si>
    <t>員工姓名</t>
    <phoneticPr fontId="2" type="noConversion"/>
  </si>
  <si>
    <t>可休日數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</si>
</sst>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0_);[Red]\(#,##0.00\)"/>
    <numFmt numFmtId="177" formatCode="#,##0_);[Red]\(#,##0\)"/>
    <numFmt numFmtId="178" formatCode="0.00_);[Red]\(0.00\)"/>
    <numFmt numFmtId="179" formatCode="0_);[Red]\(0\)"/>
  </numFmts>
  <fonts count="10" x14ac:knownFonts="1">
    <font>
      <sz val="12"/>
      <color theme="1"/>
      <name val="新細明體"/>
      <family val="2"/>
      <charset val="136"/>
      <scheme val="minor"/>
    </font>
    <font>
      <sz val="10"/>
      <color theme="1"/>
      <name val="微軟正黑體"/>
      <family val="2"/>
      <charset val="136"/>
    </font>
    <font>
      <sz val="9"/>
      <name val="新細明體"/>
      <family val="2"/>
      <charset val="136"/>
      <scheme val="minor"/>
    </font>
    <font>
      <sz val="10"/>
      <color theme="1" tint="4.9989318521683403E-2"/>
      <name val="微軟正黑體"/>
      <family val="2"/>
      <charset val="136"/>
    </font>
    <font>
      <sz val="10"/>
      <color rgb="FFFF0000"/>
      <name val="微軟正黑體"/>
      <family val="2"/>
      <charset val="136"/>
    </font>
    <font>
      <u/>
      <sz val="12"/>
      <color theme="10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12"/>
      <color rgb="FFFF0000"/>
      <name val="微軟正黑體"/>
      <family val="2"/>
      <charset val="136"/>
    </font>
    <font>
      <u/>
      <sz val="12"/>
      <color theme="10"/>
      <name val="微軟正黑體"/>
      <family val="2"/>
      <charset val="136"/>
    </font>
    <font>
      <sz val="10"/>
      <color rgb="FF0000FF"/>
      <name val="微軟正黑體"/>
      <family val="2"/>
      <charset val="136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1" fillId="2" borderId="0" xfId="0" applyFont="1" applyFill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2" borderId="0" xfId="0" applyNumberFormat="1" applyFont="1" applyFill="1">
      <alignment vertical="center"/>
    </xf>
    <xf numFmtId="14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14" fontId="1" fillId="2" borderId="0" xfId="0" applyNumberFormat="1" applyFont="1" applyFill="1" applyAlignment="1">
      <alignment horizontal="center" vertical="center"/>
    </xf>
    <xf numFmtId="178" fontId="1" fillId="0" borderId="0" xfId="0" applyNumberFormat="1" applyFont="1">
      <alignment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 wrapText="1"/>
    </xf>
    <xf numFmtId="177" fontId="1" fillId="3" borderId="0" xfId="0" applyNumberFormat="1" applyFont="1" applyFill="1" applyAlignment="1">
      <alignment horizontal="center" vertical="center" wrapText="1"/>
    </xf>
    <xf numFmtId="176" fontId="1" fillId="3" borderId="0" xfId="0" applyNumberFormat="1" applyFont="1" applyFill="1" applyAlignment="1">
      <alignment horizontal="center" vertical="center" wrapText="1"/>
    </xf>
    <xf numFmtId="179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6" fillId="4" borderId="0" xfId="0" applyFont="1" applyFill="1" applyAlignment="1">
      <alignment vertical="center"/>
    </xf>
    <xf numFmtId="0" fontId="8" fillId="5" borderId="0" xfId="1" applyFont="1" applyFill="1" applyAlignment="1">
      <alignment vertical="center"/>
    </xf>
    <xf numFmtId="0" fontId="6" fillId="4" borderId="0" xfId="0" applyFont="1" applyFill="1" applyAlignment="1">
      <alignment vertical="center" wrapText="1"/>
    </xf>
    <xf numFmtId="0" fontId="8" fillId="6" borderId="0" xfId="1" applyFont="1" applyFill="1" applyAlignment="1">
      <alignment vertical="center"/>
    </xf>
    <xf numFmtId="0" fontId="1" fillId="4" borderId="0" xfId="0" applyFont="1" applyFill="1">
      <alignment vertical="center"/>
    </xf>
    <xf numFmtId="0" fontId="8" fillId="4" borderId="0" xfId="1" applyFont="1" applyFill="1" applyAlignment="1">
      <alignment vertical="center"/>
    </xf>
    <xf numFmtId="0" fontId="5" fillId="4" borderId="0" xfId="1" applyFill="1" applyAlignment="1">
      <alignment vertical="center"/>
    </xf>
    <xf numFmtId="1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179" fontId="9" fillId="3" borderId="0" xfId="0" applyNumberFormat="1" applyFon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1" fillId="4" borderId="0" xfId="0" applyFont="1" applyFill="1" applyAlignment="1">
      <alignment horizontal="center" vertical="center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27548</xdr:colOff>
      <xdr:row>23</xdr:row>
      <xdr:rowOff>150248</xdr:rowOff>
    </xdr:from>
    <xdr:to>
      <xdr:col>10</xdr:col>
      <xdr:colOff>75996</xdr:colOff>
      <xdr:row>45</xdr:row>
      <xdr:rowOff>19050</xdr:rowOff>
    </xdr:to>
    <xdr:sp macro="" textlink="">
      <xdr:nvSpPr>
        <xdr:cNvPr id="12" name="文字方塊 11">
          <a:extLst>
            <a:ext uri="{FF2B5EF4-FFF2-40B4-BE49-F238E27FC236}">
              <a16:creationId xmlns=""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713348" y="4541273"/>
          <a:ext cx="10221148" cy="33263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rPr>
            <a:t>範例說明：</a:t>
          </a:r>
          <a:endParaRPr lang="en-US" altLang="zh-TW" sz="1000"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endParaRPr lang="en-US" altLang="zh-TW" sz="1000"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r>
            <a: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rPr>
            <a:t>假設員工到職日：</a:t>
          </a:r>
          <a:r>
            <a:rPr lang="en-US" altLang="zh-TW" sz="1000">
              <a:latin typeface="微軟正黑體" panose="020B0604030504040204" pitchFamily="34" charset="-120"/>
              <a:ea typeface="微軟正黑體" panose="020B0604030504040204" pitchFamily="34" charset="-120"/>
            </a:rPr>
            <a:t>2013/10/01</a:t>
          </a:r>
          <a:r>
            <a: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rPr>
            <a:t>，在沒有留停的狀況下，</a:t>
          </a:r>
        </a:p>
        <a:p>
          <a:r>
            <a: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rPr>
            <a:t>以</a:t>
          </a:r>
          <a:r>
            <a:rPr lang="en-US" altLang="zh-TW" sz="1000">
              <a:latin typeface="微軟正黑體" panose="020B0604030504040204" pitchFamily="34" charset="-120"/>
              <a:ea typeface="微軟正黑體" panose="020B0604030504040204" pitchFamily="34" charset="-120"/>
            </a:rPr>
            <a:t>2017/1/1</a:t>
          </a:r>
          <a:r>
            <a: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rPr>
            <a:t>啟用新制，並由曆年制轉換為個人週年制，</a:t>
          </a:r>
        </a:p>
        <a:p>
          <a:r>
            <a: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rPr>
            <a:t>故上年度應補回舊制之特休期間為</a:t>
          </a:r>
          <a:r>
            <a:rPr lang="en-US" altLang="zh-TW" sz="1000">
              <a:latin typeface="微軟正黑體" panose="020B0604030504040204" pitchFamily="34" charset="-120"/>
              <a:ea typeface="微軟正黑體" panose="020B0604030504040204" pitchFamily="34" charset="-120"/>
            </a:rPr>
            <a:t>2016/1/1~2016/9/30</a:t>
          </a:r>
          <a:r>
            <a: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rPr>
            <a:t>，共計</a:t>
          </a:r>
          <a:r>
            <a:rPr lang="en-US" altLang="zh-TW" sz="1000">
              <a:latin typeface="微軟正黑體" panose="020B0604030504040204" pitchFamily="34" charset="-120"/>
              <a:ea typeface="微軟正黑體" panose="020B0604030504040204" pitchFamily="34" charset="-120"/>
            </a:rPr>
            <a:t>274</a:t>
          </a:r>
          <a:r>
            <a: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rPr>
            <a:t>天，</a:t>
          </a:r>
        </a:p>
        <a:p>
          <a:r>
            <a: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rPr>
            <a:t>又因</a:t>
          </a:r>
          <a:r>
            <a:rPr lang="en-US" altLang="zh-TW" sz="1000">
              <a:latin typeface="微軟正黑體" panose="020B0604030504040204" pitchFamily="34" charset="-120"/>
              <a:ea typeface="微軟正黑體" panose="020B0604030504040204" pitchFamily="34" charset="-120"/>
            </a:rPr>
            <a:t>2016</a:t>
          </a:r>
          <a:r>
            <a: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rPr>
            <a:t>為閏年該年度為</a:t>
          </a:r>
          <a:r>
            <a:rPr lang="en-US" altLang="zh-TW" sz="1000">
              <a:latin typeface="微軟正黑體" panose="020B0604030504040204" pitchFamily="34" charset="-120"/>
              <a:ea typeface="微軟正黑體" panose="020B0604030504040204" pitchFamily="34" charset="-120"/>
            </a:rPr>
            <a:t>366</a:t>
          </a:r>
          <a:r>
            <a: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rPr>
            <a:t>天，</a:t>
          </a:r>
        </a:p>
        <a:p>
          <a:r>
            <a: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rPr>
            <a:t>故舊制應補回特休天數為：</a:t>
          </a:r>
          <a:r>
            <a:rPr lang="en-US" altLang="zh-TW" sz="1000">
              <a:latin typeface="微軟正黑體" panose="020B0604030504040204" pitchFamily="34" charset="-120"/>
              <a:ea typeface="微軟正黑體" panose="020B0604030504040204" pitchFamily="34" charset="-120"/>
            </a:rPr>
            <a:t>(274/366)*</a:t>
          </a:r>
          <a:r>
            <a: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rPr>
            <a:t>舊制特休天數</a:t>
          </a:r>
          <a:r>
            <a:rPr lang="en-US" altLang="zh-TW" sz="1000">
              <a:latin typeface="微軟正黑體" panose="020B0604030504040204" pitchFamily="34" charset="-120"/>
              <a:ea typeface="微軟正黑體" panose="020B0604030504040204" pitchFamily="34" charset="-120"/>
            </a:rPr>
            <a:t>=(274/366)*10=7.49</a:t>
          </a:r>
          <a:r>
            <a: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rPr>
            <a:t>天</a:t>
          </a:r>
        </a:p>
        <a:p>
          <a:endParaRPr lang="zh-TW" altLang="en-US" sz="1000"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r>
            <a: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rPr>
            <a:t>因此轉換當年度，其特休可休期間為</a:t>
          </a:r>
          <a:r>
            <a:rPr lang="en-US" altLang="zh-TW" sz="1000">
              <a:latin typeface="微軟正黑體" panose="020B0604030504040204" pitchFamily="34" charset="-120"/>
              <a:ea typeface="微軟正黑體" panose="020B0604030504040204" pitchFamily="34" charset="-120"/>
            </a:rPr>
            <a:t>2017/1/1~2017/9/30</a:t>
          </a:r>
          <a:r>
            <a: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rPr>
            <a:t>，</a:t>
          </a:r>
        </a:p>
        <a:p>
          <a:r>
            <a: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rPr>
            <a:t>可休天數為：舊制應補回特休天數</a:t>
          </a:r>
          <a:r>
            <a:rPr lang="en-US" altLang="zh-TW" sz="1000">
              <a:latin typeface="微軟正黑體" panose="020B0604030504040204" pitchFamily="34" charset="-120"/>
              <a:ea typeface="微軟正黑體" panose="020B0604030504040204" pitchFamily="34" charset="-120"/>
            </a:rPr>
            <a:t>+</a:t>
          </a:r>
          <a:r>
            <a: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rPr>
            <a:t>新舊制特休差異天數</a:t>
          </a:r>
          <a:r>
            <a:rPr lang="en-US" altLang="zh-TW" sz="1000">
              <a:latin typeface="微軟正黑體" panose="020B0604030504040204" pitchFamily="34" charset="-120"/>
              <a:ea typeface="微軟正黑體" panose="020B0604030504040204" pitchFamily="34" charset="-120"/>
            </a:rPr>
            <a:t>=7.49+4=11.49</a:t>
          </a:r>
          <a:r>
            <a: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rPr>
            <a:t>天</a:t>
          </a:r>
          <a:endParaRPr lang="en-US" altLang="zh-TW" sz="1000"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endParaRPr lang="en-US" altLang="zh-TW" sz="1000"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r>
            <a: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rPr>
            <a:t>註：</a:t>
          </a:r>
          <a:endParaRPr lang="en-US" altLang="zh-TW" sz="1000"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r>
            <a:rPr lang="en-US" altLang="zh-TW" sz="1000">
              <a:latin typeface="微軟正黑體" panose="020B0604030504040204" pitchFamily="34" charset="-120"/>
              <a:ea typeface="微軟正黑體" panose="020B0604030504040204" pitchFamily="34" charset="-120"/>
            </a:rPr>
            <a:t>1. 2016/01/01</a:t>
          </a:r>
          <a:r>
            <a: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rPr>
            <a:t>到職者，</a:t>
          </a:r>
          <a:r>
            <a:rPr lang="en-US" altLang="zh-TW" sz="1000">
              <a:latin typeface="微軟正黑體" panose="020B0604030504040204" pitchFamily="34" charset="-120"/>
              <a:ea typeface="微軟正黑體" panose="020B0604030504040204" pitchFamily="34" charset="-120"/>
            </a:rPr>
            <a:t>2017</a:t>
          </a:r>
          <a:r>
            <a: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rPr>
            <a:t>年可休特休天數固定為</a:t>
          </a:r>
          <a:r>
            <a:rPr lang="en-US" altLang="zh-TW" sz="1000">
              <a:latin typeface="微軟正黑體" panose="020B0604030504040204" pitchFamily="34" charset="-120"/>
              <a:ea typeface="微軟正黑體" panose="020B0604030504040204" pitchFamily="34" charset="-120"/>
            </a:rPr>
            <a:t>7</a:t>
          </a:r>
          <a:r>
            <a: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rPr>
            <a:t>天</a:t>
          </a:r>
          <a:endParaRPr lang="en-US" altLang="zh-TW" sz="1000"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r>
            <a:rPr lang="en-US" altLang="zh-TW" sz="1000">
              <a:latin typeface="微軟正黑體" panose="020B0604030504040204" pitchFamily="34" charset="-120"/>
              <a:ea typeface="微軟正黑體" panose="020B0604030504040204" pitchFamily="34" charset="-120"/>
            </a:rPr>
            <a:t>2.</a:t>
          </a:r>
          <a:r>
            <a: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rPr>
            <a:t>以優於法律為原則，計算後的可休特休天數及可休特休時數，小數點均無條件進位</a:t>
          </a:r>
          <a:endParaRPr lang="en-US" altLang="zh-TW" sz="1000"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endParaRPr lang="en-US" altLang="zh-TW" sz="1000">
            <a:latin typeface="微軟正黑體" panose="020B0604030504040204" pitchFamily="34" charset="-120"/>
            <a:ea typeface="微軟正黑體" panose="020B0604030504040204" pitchFamily="34" charset="-120"/>
          </a:endParaRPr>
        </a:p>
        <a:p>
          <a:endParaRPr lang="zh-TW" altLang="en-US" sz="1000">
            <a:latin typeface="微軟正黑體" panose="020B0604030504040204" pitchFamily="34" charset="-120"/>
            <a:ea typeface="微軟正黑體" panose="020B0604030504040204" pitchFamily="34" charset="-120"/>
          </a:endParaRPr>
        </a:p>
      </xdr:txBody>
    </xdr:sp>
    <xdr:clientData/>
  </xdr:twoCellAnchor>
  <xdr:twoCellAnchor>
    <xdr:from>
      <xdr:col>0</xdr:col>
      <xdr:colOff>628651</xdr:colOff>
      <xdr:row>15</xdr:row>
      <xdr:rowOff>160633</xdr:rowOff>
    </xdr:from>
    <xdr:to>
      <xdr:col>9</xdr:col>
      <xdr:colOff>238125</xdr:colOff>
      <xdr:row>23</xdr:row>
      <xdr:rowOff>34709</xdr:rowOff>
    </xdr:to>
    <xdr:grpSp>
      <xdr:nvGrpSpPr>
        <xdr:cNvPr id="17" name="群組 16"/>
        <xdr:cNvGrpSpPr/>
      </xdr:nvGrpSpPr>
      <xdr:grpSpPr>
        <a:xfrm>
          <a:off x="628651" y="3153071"/>
          <a:ext cx="9761537" cy="1271076"/>
          <a:chOff x="3676651" y="2913358"/>
          <a:chExt cx="9991724" cy="1245676"/>
        </a:xfrm>
      </xdr:grpSpPr>
      <xdr:cxnSp macro="">
        <xdr:nvCxnSpPr>
          <xdr:cNvPr id="2" name="直線單箭頭接點 1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CxnSpPr/>
        </xdr:nvCxnSpPr>
        <xdr:spPr>
          <a:xfrm flipV="1">
            <a:off x="3857625" y="3495675"/>
            <a:ext cx="5686425" cy="2"/>
          </a:xfrm>
          <a:prstGeom prst="straightConnector1">
            <a:avLst/>
          </a:prstGeom>
          <a:ln w="31750"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" name="直線單箭頭接點 2">
            <a:extLst>
              <a:ext uri="{FF2B5EF4-FFF2-40B4-BE49-F238E27FC236}">
                <a16:creationId xmlns="" xmlns:a16="http://schemas.microsoft.com/office/drawing/2014/main" id="{00000000-0008-0000-0100-00000B000000}"/>
              </a:ext>
            </a:extLst>
          </xdr:cNvPr>
          <xdr:cNvCxnSpPr/>
        </xdr:nvCxnSpPr>
        <xdr:spPr>
          <a:xfrm>
            <a:off x="9496425" y="3495675"/>
            <a:ext cx="2085975" cy="0"/>
          </a:xfrm>
          <a:prstGeom prst="straightConnector1">
            <a:avLst/>
          </a:prstGeom>
          <a:ln w="31750"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" name="文字方塊 3">
            <a:extLst>
              <a:ext uri="{FF2B5EF4-FFF2-40B4-BE49-F238E27FC236}">
                <a16:creationId xmlns="" xmlns:a16="http://schemas.microsoft.com/office/drawing/2014/main" id="{00000000-0008-0000-0100-00000D000000}"/>
              </a:ext>
            </a:extLst>
          </xdr:cNvPr>
          <xdr:cNvSpPr txBox="1"/>
        </xdr:nvSpPr>
        <xdr:spPr>
          <a:xfrm>
            <a:off x="3676651" y="3152775"/>
            <a:ext cx="960399" cy="2952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1000">
                <a:latin typeface="微軟正黑體" panose="020B0604030504040204" pitchFamily="34" charset="-120"/>
                <a:ea typeface="微軟正黑體" panose="020B0604030504040204" pitchFamily="34" charset="-120"/>
              </a:rPr>
              <a:t>2013/10/01</a:t>
            </a:r>
            <a:endPara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endParaRPr>
          </a:p>
        </xdr:txBody>
      </xdr:sp>
      <xdr:sp macro="" textlink="">
        <xdr:nvSpPr>
          <xdr:cNvPr id="5" name="文字方塊 4">
            <a:extLst>
              <a:ext uri="{FF2B5EF4-FFF2-40B4-BE49-F238E27FC236}">
                <a16:creationId xmlns="" xmlns:a16="http://schemas.microsoft.com/office/drawing/2014/main" id="{00000000-0008-0000-0100-00000E000000}"/>
              </a:ext>
            </a:extLst>
          </xdr:cNvPr>
          <xdr:cNvSpPr txBox="1"/>
        </xdr:nvSpPr>
        <xdr:spPr>
          <a:xfrm>
            <a:off x="9040728" y="3148263"/>
            <a:ext cx="1016669" cy="2952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1000">
                <a:latin typeface="微軟正黑體" panose="020B0604030504040204" pitchFamily="34" charset="-120"/>
                <a:ea typeface="微軟正黑體" panose="020B0604030504040204" pitchFamily="34" charset="-120"/>
              </a:rPr>
              <a:t>2016/01/01</a:t>
            </a:r>
            <a:endPara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endParaRPr>
          </a:p>
        </xdr:txBody>
      </xdr:sp>
      <xdr:sp macro="" textlink="">
        <xdr:nvSpPr>
          <xdr:cNvPr id="6" name="文字方塊 5">
            <a:extLst>
              <a:ext uri="{FF2B5EF4-FFF2-40B4-BE49-F238E27FC236}">
                <a16:creationId xmlns="" xmlns:a16="http://schemas.microsoft.com/office/drawing/2014/main" id="{00000000-0008-0000-0100-000018000000}"/>
              </a:ext>
            </a:extLst>
          </xdr:cNvPr>
          <xdr:cNvSpPr txBox="1"/>
        </xdr:nvSpPr>
        <xdr:spPr>
          <a:xfrm>
            <a:off x="11191875" y="3143250"/>
            <a:ext cx="990600" cy="2952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1000">
                <a:latin typeface="微軟正黑體" panose="020B0604030504040204" pitchFamily="34" charset="-120"/>
                <a:ea typeface="微軟正黑體" panose="020B0604030504040204" pitchFamily="34" charset="-120"/>
              </a:rPr>
              <a:t>2017/01/01</a:t>
            </a:r>
            <a:endPara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endParaRPr>
          </a:p>
        </xdr:txBody>
      </xdr:sp>
      <xdr:cxnSp macro="">
        <xdr:nvCxnSpPr>
          <xdr:cNvPr id="7" name="直線單箭頭接點 6">
            <a:extLst>
              <a:ext uri="{FF2B5EF4-FFF2-40B4-BE49-F238E27FC236}">
                <a16:creationId xmlns="" xmlns:a16="http://schemas.microsoft.com/office/drawing/2014/main" id="{00000000-0008-0000-0100-000019000000}"/>
              </a:ext>
            </a:extLst>
          </xdr:cNvPr>
          <xdr:cNvCxnSpPr/>
        </xdr:nvCxnSpPr>
        <xdr:spPr>
          <a:xfrm>
            <a:off x="11544300" y="3495675"/>
            <a:ext cx="1676400" cy="0"/>
          </a:xfrm>
          <a:prstGeom prst="straightConnector1">
            <a:avLst/>
          </a:prstGeom>
          <a:ln w="31750"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文字方塊 7">
            <a:extLst>
              <a:ext uri="{FF2B5EF4-FFF2-40B4-BE49-F238E27FC236}">
                <a16:creationId xmlns="" xmlns:a16="http://schemas.microsoft.com/office/drawing/2014/main" id="{00000000-0008-0000-0100-00001B000000}"/>
              </a:ext>
            </a:extLst>
          </xdr:cNvPr>
          <xdr:cNvSpPr txBox="1"/>
        </xdr:nvSpPr>
        <xdr:spPr>
          <a:xfrm>
            <a:off x="12649200" y="3162300"/>
            <a:ext cx="1019175" cy="2952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1000">
                <a:latin typeface="微軟正黑體" panose="020B0604030504040204" pitchFamily="34" charset="-120"/>
                <a:ea typeface="微軟正黑體" panose="020B0604030504040204" pitchFamily="34" charset="-120"/>
              </a:rPr>
              <a:t>2017/12/31</a:t>
            </a:r>
            <a:endPara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endParaRPr>
          </a:p>
        </xdr:txBody>
      </xdr:sp>
      <xdr:sp macro="" textlink="">
        <xdr:nvSpPr>
          <xdr:cNvPr id="9" name="文字方塊 8">
            <a:extLst>
              <a:ext uri="{FF2B5EF4-FFF2-40B4-BE49-F238E27FC236}">
                <a16:creationId xmlns="" xmlns:a16="http://schemas.microsoft.com/office/drawing/2014/main" id="{00000000-0008-0000-0100-00001E000000}"/>
              </a:ext>
            </a:extLst>
          </xdr:cNvPr>
          <xdr:cNvSpPr txBox="1"/>
        </xdr:nvSpPr>
        <xdr:spPr>
          <a:xfrm>
            <a:off x="10344150" y="3648075"/>
            <a:ext cx="925693" cy="2952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1000">
                <a:latin typeface="微軟正黑體" panose="020B0604030504040204" pitchFamily="34" charset="-120"/>
                <a:ea typeface="微軟正黑體" panose="020B0604030504040204" pitchFamily="34" charset="-120"/>
              </a:rPr>
              <a:t>2016/10/01</a:t>
            </a:r>
            <a:endPara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endParaRPr>
          </a:p>
        </xdr:txBody>
      </xdr:sp>
      <xdr:sp macro="" textlink="">
        <xdr:nvSpPr>
          <xdr:cNvPr id="10" name="文字方塊 9">
            <a:extLst>
              <a:ext uri="{FF2B5EF4-FFF2-40B4-BE49-F238E27FC236}">
                <a16:creationId xmlns="" xmlns:a16="http://schemas.microsoft.com/office/drawing/2014/main" id="{00000000-0008-0000-0100-000027000000}"/>
              </a:ext>
            </a:extLst>
          </xdr:cNvPr>
          <xdr:cNvSpPr txBox="1"/>
        </xdr:nvSpPr>
        <xdr:spPr>
          <a:xfrm>
            <a:off x="11347181" y="2913358"/>
            <a:ext cx="654319" cy="2972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zh-TW" altLang="en-US" sz="1000">
                <a:latin typeface="微軟正黑體" panose="020B0604030504040204" pitchFamily="34" charset="-120"/>
                <a:ea typeface="微軟正黑體" panose="020B0604030504040204" pitchFamily="34" charset="-120"/>
              </a:rPr>
              <a:t>截算點</a:t>
            </a:r>
          </a:p>
        </xdr:txBody>
      </xdr:sp>
      <xdr:cxnSp macro="">
        <xdr:nvCxnSpPr>
          <xdr:cNvPr id="11" name="直線單箭頭接點 10">
            <a:extLst>
              <a:ext uri="{FF2B5EF4-FFF2-40B4-BE49-F238E27FC236}">
                <a16:creationId xmlns="" xmlns:a16="http://schemas.microsoft.com/office/drawing/2014/main" id="{00000000-0008-0000-0100-000029000000}"/>
              </a:ext>
            </a:extLst>
          </xdr:cNvPr>
          <xdr:cNvCxnSpPr/>
        </xdr:nvCxnSpPr>
        <xdr:spPr>
          <a:xfrm>
            <a:off x="9461834" y="3626519"/>
            <a:ext cx="1339516" cy="2506"/>
          </a:xfrm>
          <a:prstGeom prst="straightConnector1">
            <a:avLst/>
          </a:prstGeom>
          <a:ln w="31750">
            <a:solidFill>
              <a:schemeClr val="accent6">
                <a:lumMod val="40000"/>
                <a:lumOff val="60000"/>
              </a:schemeClr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單箭頭接點 12">
            <a:extLst>
              <a:ext uri="{FF2B5EF4-FFF2-40B4-BE49-F238E27FC236}">
                <a16:creationId xmlns="" xmlns:a16="http://schemas.microsoft.com/office/drawing/2014/main" id="{00000000-0008-0000-0100-00002C000000}"/>
              </a:ext>
            </a:extLst>
          </xdr:cNvPr>
          <xdr:cNvCxnSpPr/>
        </xdr:nvCxnSpPr>
        <xdr:spPr>
          <a:xfrm flipV="1">
            <a:off x="10791825" y="3626519"/>
            <a:ext cx="1768141" cy="2507"/>
          </a:xfrm>
          <a:prstGeom prst="straightConnector1">
            <a:avLst/>
          </a:prstGeom>
          <a:ln w="31750">
            <a:solidFill>
              <a:schemeClr val="accent6">
                <a:lumMod val="40000"/>
                <a:lumOff val="60000"/>
              </a:schemeClr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文字方塊 13">
            <a:extLst>
              <a:ext uri="{FF2B5EF4-FFF2-40B4-BE49-F238E27FC236}">
                <a16:creationId xmlns="" xmlns:a16="http://schemas.microsoft.com/office/drawing/2014/main" id="{00000000-0008-0000-0100-000032000000}"/>
              </a:ext>
            </a:extLst>
          </xdr:cNvPr>
          <xdr:cNvSpPr txBox="1"/>
        </xdr:nvSpPr>
        <xdr:spPr>
          <a:xfrm>
            <a:off x="12174610" y="3661610"/>
            <a:ext cx="957109" cy="29427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1000">
                <a:latin typeface="微軟正黑體" panose="020B0604030504040204" pitchFamily="34" charset="-120"/>
                <a:ea typeface="微軟正黑體" panose="020B0604030504040204" pitchFamily="34" charset="-120"/>
              </a:rPr>
              <a:t>2017/09/30</a:t>
            </a:r>
            <a:endPara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endParaRPr>
          </a:p>
        </xdr:txBody>
      </xdr:sp>
      <xdr:sp macro="" textlink="">
        <xdr:nvSpPr>
          <xdr:cNvPr id="15" name="文字方塊 14">
            <a:extLst>
              <a:ext uri="{FF2B5EF4-FFF2-40B4-BE49-F238E27FC236}">
                <a16:creationId xmlns="" xmlns:a16="http://schemas.microsoft.com/office/drawing/2014/main" id="{00000000-0008-0000-0100-000037000000}"/>
              </a:ext>
            </a:extLst>
          </xdr:cNvPr>
          <xdr:cNvSpPr txBox="1"/>
        </xdr:nvSpPr>
        <xdr:spPr>
          <a:xfrm>
            <a:off x="9921793" y="3009416"/>
            <a:ext cx="1248583" cy="29333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zh-TW" altLang="en-US" sz="1000">
                <a:solidFill>
                  <a:srgbClr val="FF0000"/>
                </a:solidFill>
                <a:latin typeface="微軟正黑體" panose="020B0604030504040204" pitchFamily="34" charset="-120"/>
                <a:ea typeface="微軟正黑體" panose="020B0604030504040204" pitchFamily="34" charset="-120"/>
              </a:rPr>
              <a:t>舊制：享特休</a:t>
            </a:r>
            <a:r>
              <a:rPr lang="en-US" altLang="zh-TW" sz="1000">
                <a:solidFill>
                  <a:srgbClr val="FF0000"/>
                </a:solidFill>
                <a:latin typeface="微軟正黑體" panose="020B0604030504040204" pitchFamily="34" charset="-120"/>
                <a:ea typeface="微軟正黑體" panose="020B0604030504040204" pitchFamily="34" charset="-120"/>
              </a:rPr>
              <a:t>10</a:t>
            </a:r>
            <a:r>
              <a:rPr lang="zh-TW" altLang="en-US" sz="1000">
                <a:solidFill>
                  <a:srgbClr val="FF0000"/>
                </a:solidFill>
                <a:latin typeface="微軟正黑體" panose="020B0604030504040204" pitchFamily="34" charset="-120"/>
                <a:ea typeface="微軟正黑體" panose="020B0604030504040204" pitchFamily="34" charset="-120"/>
              </a:rPr>
              <a:t>天</a:t>
            </a:r>
          </a:p>
        </xdr:txBody>
      </xdr:sp>
      <xdr:sp macro="" textlink="">
        <xdr:nvSpPr>
          <xdr:cNvPr id="16" name="文字方塊 15">
            <a:extLst>
              <a:ext uri="{FF2B5EF4-FFF2-40B4-BE49-F238E27FC236}">
                <a16:creationId xmlns="" xmlns:a16="http://schemas.microsoft.com/office/drawing/2014/main" id="{00000000-0008-0000-0100-000038000000}"/>
              </a:ext>
            </a:extLst>
          </xdr:cNvPr>
          <xdr:cNvSpPr txBox="1"/>
        </xdr:nvSpPr>
        <xdr:spPr>
          <a:xfrm>
            <a:off x="10980420" y="3865697"/>
            <a:ext cx="1478280" cy="29333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zh-TW" altLang="en-US" sz="1000">
                <a:solidFill>
                  <a:srgbClr val="FF0000"/>
                </a:solidFill>
                <a:latin typeface="微軟正黑體" panose="020B0604030504040204" pitchFamily="34" charset="-120"/>
                <a:ea typeface="微軟正黑體" panose="020B0604030504040204" pitchFamily="34" charset="-120"/>
              </a:rPr>
              <a:t>新制：享特休</a:t>
            </a:r>
            <a:r>
              <a:rPr lang="en-US" altLang="zh-TW" sz="1000">
                <a:solidFill>
                  <a:srgbClr val="FF0000"/>
                </a:solidFill>
                <a:latin typeface="微軟正黑體" panose="020B0604030504040204" pitchFamily="34" charset="-120"/>
                <a:ea typeface="微軟正黑體" panose="020B0604030504040204" pitchFamily="34" charset="-120"/>
              </a:rPr>
              <a:t>11.49</a:t>
            </a:r>
            <a:r>
              <a:rPr lang="zh-TW" altLang="en-US" sz="1000">
                <a:solidFill>
                  <a:srgbClr val="FF0000"/>
                </a:solidFill>
                <a:latin typeface="微軟正黑體" panose="020B0604030504040204" pitchFamily="34" charset="-120"/>
                <a:ea typeface="微軟正黑體" panose="020B0604030504040204" pitchFamily="34" charset="-120"/>
              </a:rPr>
              <a:t>天</a:t>
            </a:r>
          </a:p>
        </xdr:txBody>
      </xdr:sp>
    </xdr:grpSp>
    <xdr:clientData/>
  </xdr:twoCellAnchor>
  <xdr:twoCellAnchor editAs="oneCell">
    <xdr:from>
      <xdr:col>5</xdr:col>
      <xdr:colOff>609600</xdr:colOff>
      <xdr:row>0</xdr:row>
      <xdr:rowOff>171450</xdr:rowOff>
    </xdr:from>
    <xdr:to>
      <xdr:col>8</xdr:col>
      <xdr:colOff>628650</xdr:colOff>
      <xdr:row>3</xdr:row>
      <xdr:rowOff>161925</xdr:rowOff>
    </xdr:to>
    <xdr:pic>
      <xdr:nvPicPr>
        <xdr:cNvPr id="19" name="圖片 18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8650" y="171450"/>
          <a:ext cx="2076450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0</xdr:row>
      <xdr:rowOff>0</xdr:rowOff>
    </xdr:from>
    <xdr:to>
      <xdr:col>18</xdr:col>
      <xdr:colOff>1415532</xdr:colOff>
      <xdr:row>3</xdr:row>
      <xdr:rowOff>65703</xdr:rowOff>
    </xdr:to>
    <xdr:pic>
      <xdr:nvPicPr>
        <xdr:cNvPr id="2" name="圖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7653" y="0"/>
          <a:ext cx="2076450" cy="590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628651</xdr:colOff>
      <xdr:row>0</xdr:row>
      <xdr:rowOff>160633</xdr:rowOff>
    </xdr:from>
    <xdr:to>
      <xdr:col>9</xdr:col>
      <xdr:colOff>523875</xdr:colOff>
      <xdr:row>8</xdr:row>
      <xdr:rowOff>0</xdr:rowOff>
    </xdr:to>
    <xdr:grpSp>
      <xdr:nvGrpSpPr>
        <xdr:cNvPr id="2" name="群組 1"/>
        <xdr:cNvGrpSpPr/>
      </xdr:nvGrpSpPr>
      <xdr:grpSpPr>
        <a:xfrm>
          <a:off x="628651" y="160633"/>
          <a:ext cx="6067424" cy="1515767"/>
          <a:chOff x="3676651" y="2913358"/>
          <a:chExt cx="10485549" cy="1245676"/>
        </a:xfrm>
      </xdr:grpSpPr>
      <xdr:cxnSp macro="">
        <xdr:nvCxnSpPr>
          <xdr:cNvPr id="3" name="直線單箭頭接點 2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CxnSpPr/>
        </xdr:nvCxnSpPr>
        <xdr:spPr>
          <a:xfrm flipV="1">
            <a:off x="3857625" y="3495675"/>
            <a:ext cx="5686425" cy="2"/>
          </a:xfrm>
          <a:prstGeom prst="straightConnector1">
            <a:avLst/>
          </a:prstGeom>
          <a:ln w="31750"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直線單箭頭接點 3">
            <a:extLst>
              <a:ext uri="{FF2B5EF4-FFF2-40B4-BE49-F238E27FC236}">
                <a16:creationId xmlns="" xmlns:a16="http://schemas.microsoft.com/office/drawing/2014/main" id="{00000000-0008-0000-0100-00000B000000}"/>
              </a:ext>
            </a:extLst>
          </xdr:cNvPr>
          <xdr:cNvCxnSpPr/>
        </xdr:nvCxnSpPr>
        <xdr:spPr>
          <a:xfrm>
            <a:off x="9496425" y="3495675"/>
            <a:ext cx="2085975" cy="0"/>
          </a:xfrm>
          <a:prstGeom prst="straightConnector1">
            <a:avLst/>
          </a:prstGeom>
          <a:ln w="31750"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文字方塊 4">
            <a:extLst>
              <a:ext uri="{FF2B5EF4-FFF2-40B4-BE49-F238E27FC236}">
                <a16:creationId xmlns="" xmlns:a16="http://schemas.microsoft.com/office/drawing/2014/main" id="{00000000-0008-0000-0100-00000D000000}"/>
              </a:ext>
            </a:extLst>
          </xdr:cNvPr>
          <xdr:cNvSpPr txBox="1"/>
        </xdr:nvSpPr>
        <xdr:spPr>
          <a:xfrm>
            <a:off x="3676651" y="3152775"/>
            <a:ext cx="960399" cy="2952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1000">
                <a:latin typeface="微軟正黑體" panose="020B0604030504040204" pitchFamily="34" charset="-120"/>
                <a:ea typeface="微軟正黑體" panose="020B0604030504040204" pitchFamily="34" charset="-120"/>
              </a:rPr>
              <a:t>2013/10/01</a:t>
            </a:r>
            <a:endPara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endParaRPr>
          </a:p>
        </xdr:txBody>
      </xdr:sp>
      <xdr:sp macro="" textlink="">
        <xdr:nvSpPr>
          <xdr:cNvPr id="6" name="文字方塊 5">
            <a:extLst>
              <a:ext uri="{FF2B5EF4-FFF2-40B4-BE49-F238E27FC236}">
                <a16:creationId xmlns="" xmlns:a16="http://schemas.microsoft.com/office/drawing/2014/main" id="{00000000-0008-0000-0100-00000E000000}"/>
              </a:ext>
            </a:extLst>
          </xdr:cNvPr>
          <xdr:cNvSpPr txBox="1"/>
        </xdr:nvSpPr>
        <xdr:spPr>
          <a:xfrm>
            <a:off x="9040728" y="3148263"/>
            <a:ext cx="1016669" cy="2952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1000">
                <a:latin typeface="微軟正黑體" panose="020B0604030504040204" pitchFamily="34" charset="-120"/>
                <a:ea typeface="微軟正黑體" panose="020B0604030504040204" pitchFamily="34" charset="-120"/>
              </a:rPr>
              <a:t>2016/01/01</a:t>
            </a:r>
            <a:endPara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endParaRPr>
          </a:p>
        </xdr:txBody>
      </xdr:sp>
      <xdr:sp macro="" textlink="">
        <xdr:nvSpPr>
          <xdr:cNvPr id="7" name="文字方塊 6">
            <a:extLst>
              <a:ext uri="{FF2B5EF4-FFF2-40B4-BE49-F238E27FC236}">
                <a16:creationId xmlns="" xmlns:a16="http://schemas.microsoft.com/office/drawing/2014/main" id="{00000000-0008-0000-0100-000018000000}"/>
              </a:ext>
            </a:extLst>
          </xdr:cNvPr>
          <xdr:cNvSpPr txBox="1"/>
        </xdr:nvSpPr>
        <xdr:spPr>
          <a:xfrm>
            <a:off x="11191874" y="3143250"/>
            <a:ext cx="1620537" cy="2952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1000">
                <a:latin typeface="微軟正黑體" panose="020B0604030504040204" pitchFamily="34" charset="-120"/>
                <a:ea typeface="微軟正黑體" panose="020B0604030504040204" pitchFamily="34" charset="-120"/>
              </a:rPr>
              <a:t>2017/01/01</a:t>
            </a:r>
            <a:endPara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endParaRPr>
          </a:p>
        </xdr:txBody>
      </xdr:sp>
      <xdr:cxnSp macro="">
        <xdr:nvCxnSpPr>
          <xdr:cNvPr id="8" name="直線單箭頭接點 7">
            <a:extLst>
              <a:ext uri="{FF2B5EF4-FFF2-40B4-BE49-F238E27FC236}">
                <a16:creationId xmlns="" xmlns:a16="http://schemas.microsoft.com/office/drawing/2014/main" id="{00000000-0008-0000-0100-000019000000}"/>
              </a:ext>
            </a:extLst>
          </xdr:cNvPr>
          <xdr:cNvCxnSpPr/>
        </xdr:nvCxnSpPr>
        <xdr:spPr>
          <a:xfrm>
            <a:off x="11544300" y="3495675"/>
            <a:ext cx="1676400" cy="0"/>
          </a:xfrm>
          <a:prstGeom prst="straightConnector1">
            <a:avLst/>
          </a:prstGeom>
          <a:ln w="31750"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文字方塊 8">
            <a:extLst>
              <a:ext uri="{FF2B5EF4-FFF2-40B4-BE49-F238E27FC236}">
                <a16:creationId xmlns="" xmlns:a16="http://schemas.microsoft.com/office/drawing/2014/main" id="{00000000-0008-0000-0100-00001B000000}"/>
              </a:ext>
            </a:extLst>
          </xdr:cNvPr>
          <xdr:cNvSpPr txBox="1"/>
        </xdr:nvSpPr>
        <xdr:spPr>
          <a:xfrm>
            <a:off x="12649200" y="3162300"/>
            <a:ext cx="1513000" cy="2952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1000">
                <a:latin typeface="微軟正黑體" panose="020B0604030504040204" pitchFamily="34" charset="-120"/>
                <a:ea typeface="微軟正黑體" panose="020B0604030504040204" pitchFamily="34" charset="-120"/>
              </a:rPr>
              <a:t>2017/12/31</a:t>
            </a:r>
            <a:endPara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endParaRPr>
          </a:p>
        </xdr:txBody>
      </xdr:sp>
      <xdr:sp macro="" textlink="">
        <xdr:nvSpPr>
          <xdr:cNvPr id="10" name="文字方塊 9">
            <a:extLst>
              <a:ext uri="{FF2B5EF4-FFF2-40B4-BE49-F238E27FC236}">
                <a16:creationId xmlns="" xmlns:a16="http://schemas.microsoft.com/office/drawing/2014/main" id="{00000000-0008-0000-0100-00001E000000}"/>
              </a:ext>
            </a:extLst>
          </xdr:cNvPr>
          <xdr:cNvSpPr txBox="1"/>
        </xdr:nvSpPr>
        <xdr:spPr>
          <a:xfrm>
            <a:off x="9916169" y="3671557"/>
            <a:ext cx="1743984" cy="29527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1000">
                <a:latin typeface="微軟正黑體" panose="020B0604030504040204" pitchFamily="34" charset="-120"/>
                <a:ea typeface="微軟正黑體" panose="020B0604030504040204" pitchFamily="34" charset="-120"/>
              </a:rPr>
              <a:t>2016/10/01</a:t>
            </a:r>
            <a:endPara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endParaRPr>
          </a:p>
        </xdr:txBody>
      </xdr:sp>
      <xdr:sp macro="" textlink="">
        <xdr:nvSpPr>
          <xdr:cNvPr id="11" name="文字方塊 10">
            <a:extLst>
              <a:ext uri="{FF2B5EF4-FFF2-40B4-BE49-F238E27FC236}">
                <a16:creationId xmlns="" xmlns:a16="http://schemas.microsoft.com/office/drawing/2014/main" id="{00000000-0008-0000-0100-000027000000}"/>
              </a:ext>
            </a:extLst>
          </xdr:cNvPr>
          <xdr:cNvSpPr txBox="1"/>
        </xdr:nvSpPr>
        <xdr:spPr>
          <a:xfrm>
            <a:off x="11347181" y="2913358"/>
            <a:ext cx="654319" cy="2972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zh-TW" altLang="en-US" sz="1000">
                <a:latin typeface="微軟正黑體" panose="020B0604030504040204" pitchFamily="34" charset="-120"/>
                <a:ea typeface="微軟正黑體" panose="020B0604030504040204" pitchFamily="34" charset="-120"/>
              </a:rPr>
              <a:t>截算點</a:t>
            </a:r>
          </a:p>
        </xdr:txBody>
      </xdr:sp>
      <xdr:cxnSp macro="">
        <xdr:nvCxnSpPr>
          <xdr:cNvPr id="12" name="直線單箭頭接點 11">
            <a:extLst>
              <a:ext uri="{FF2B5EF4-FFF2-40B4-BE49-F238E27FC236}">
                <a16:creationId xmlns="" xmlns:a16="http://schemas.microsoft.com/office/drawing/2014/main" id="{00000000-0008-0000-0100-000029000000}"/>
              </a:ext>
            </a:extLst>
          </xdr:cNvPr>
          <xdr:cNvCxnSpPr/>
        </xdr:nvCxnSpPr>
        <xdr:spPr>
          <a:xfrm>
            <a:off x="9461834" y="3626519"/>
            <a:ext cx="1339516" cy="2506"/>
          </a:xfrm>
          <a:prstGeom prst="straightConnector1">
            <a:avLst/>
          </a:prstGeom>
          <a:ln w="31750">
            <a:solidFill>
              <a:schemeClr val="accent6">
                <a:lumMod val="40000"/>
                <a:lumOff val="60000"/>
              </a:schemeClr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3" name="直線單箭頭接點 12">
            <a:extLst>
              <a:ext uri="{FF2B5EF4-FFF2-40B4-BE49-F238E27FC236}">
                <a16:creationId xmlns="" xmlns:a16="http://schemas.microsoft.com/office/drawing/2014/main" id="{00000000-0008-0000-0100-00002C000000}"/>
              </a:ext>
            </a:extLst>
          </xdr:cNvPr>
          <xdr:cNvCxnSpPr/>
        </xdr:nvCxnSpPr>
        <xdr:spPr>
          <a:xfrm flipV="1">
            <a:off x="10791825" y="3626519"/>
            <a:ext cx="1768141" cy="2507"/>
          </a:xfrm>
          <a:prstGeom prst="straightConnector1">
            <a:avLst/>
          </a:prstGeom>
          <a:ln w="31750">
            <a:solidFill>
              <a:schemeClr val="accent6">
                <a:lumMod val="40000"/>
                <a:lumOff val="60000"/>
              </a:schemeClr>
            </a:solidFill>
            <a:headEnd type="triangle"/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文字方塊 13">
            <a:extLst>
              <a:ext uri="{FF2B5EF4-FFF2-40B4-BE49-F238E27FC236}">
                <a16:creationId xmlns="" xmlns:a16="http://schemas.microsoft.com/office/drawing/2014/main" id="{00000000-0008-0000-0100-000032000000}"/>
              </a:ext>
            </a:extLst>
          </xdr:cNvPr>
          <xdr:cNvSpPr txBox="1"/>
        </xdr:nvSpPr>
        <xdr:spPr>
          <a:xfrm>
            <a:off x="12174608" y="3661610"/>
            <a:ext cx="1806522" cy="29427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TW" sz="1000">
                <a:latin typeface="微軟正黑體" panose="020B0604030504040204" pitchFamily="34" charset="-120"/>
                <a:ea typeface="微軟正黑體" panose="020B0604030504040204" pitchFamily="34" charset="-120"/>
              </a:rPr>
              <a:t>2017/09/30</a:t>
            </a:r>
            <a:endParaRPr lang="zh-TW" altLang="en-US" sz="1000">
              <a:latin typeface="微軟正黑體" panose="020B0604030504040204" pitchFamily="34" charset="-120"/>
              <a:ea typeface="微軟正黑體" panose="020B0604030504040204" pitchFamily="34" charset="-120"/>
            </a:endParaRPr>
          </a:p>
        </xdr:txBody>
      </xdr:sp>
      <xdr:sp macro="" textlink="">
        <xdr:nvSpPr>
          <xdr:cNvPr id="15" name="文字方塊 14">
            <a:extLst>
              <a:ext uri="{FF2B5EF4-FFF2-40B4-BE49-F238E27FC236}">
                <a16:creationId xmlns="" xmlns:a16="http://schemas.microsoft.com/office/drawing/2014/main" id="{00000000-0008-0000-0100-000037000000}"/>
              </a:ext>
            </a:extLst>
          </xdr:cNvPr>
          <xdr:cNvSpPr txBox="1"/>
        </xdr:nvSpPr>
        <xdr:spPr>
          <a:xfrm>
            <a:off x="9921793" y="3009416"/>
            <a:ext cx="1248583" cy="45294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zh-TW" altLang="en-US" sz="1000">
                <a:solidFill>
                  <a:srgbClr val="FF0000"/>
                </a:solidFill>
                <a:latin typeface="微軟正黑體" panose="020B0604030504040204" pitchFamily="34" charset="-120"/>
                <a:ea typeface="微軟正黑體" panose="020B0604030504040204" pitchFamily="34" charset="-120"/>
              </a:rPr>
              <a:t>舊制：享特休</a:t>
            </a:r>
            <a:r>
              <a:rPr lang="en-US" altLang="zh-TW" sz="1000">
                <a:solidFill>
                  <a:srgbClr val="FF0000"/>
                </a:solidFill>
                <a:latin typeface="微軟正黑體" panose="020B0604030504040204" pitchFamily="34" charset="-120"/>
                <a:ea typeface="微軟正黑體" panose="020B0604030504040204" pitchFamily="34" charset="-120"/>
              </a:rPr>
              <a:t>10</a:t>
            </a:r>
            <a:r>
              <a:rPr lang="zh-TW" altLang="en-US" sz="1000">
                <a:solidFill>
                  <a:srgbClr val="FF0000"/>
                </a:solidFill>
                <a:latin typeface="微軟正黑體" panose="020B0604030504040204" pitchFamily="34" charset="-120"/>
                <a:ea typeface="微軟正黑體" panose="020B0604030504040204" pitchFamily="34" charset="-120"/>
              </a:rPr>
              <a:t>天</a:t>
            </a:r>
          </a:p>
        </xdr:txBody>
      </xdr:sp>
      <xdr:sp macro="" textlink="">
        <xdr:nvSpPr>
          <xdr:cNvPr id="16" name="文字方塊 15">
            <a:extLst>
              <a:ext uri="{FF2B5EF4-FFF2-40B4-BE49-F238E27FC236}">
                <a16:creationId xmlns="" xmlns:a16="http://schemas.microsoft.com/office/drawing/2014/main" id="{00000000-0008-0000-0100-000038000000}"/>
              </a:ext>
            </a:extLst>
          </xdr:cNvPr>
          <xdr:cNvSpPr txBox="1"/>
        </xdr:nvSpPr>
        <xdr:spPr>
          <a:xfrm>
            <a:off x="10980420" y="3865697"/>
            <a:ext cx="2589190" cy="29333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zh-TW" altLang="en-US" sz="1000">
                <a:solidFill>
                  <a:srgbClr val="FF0000"/>
                </a:solidFill>
                <a:latin typeface="微軟正黑體" panose="020B0604030504040204" pitchFamily="34" charset="-120"/>
                <a:ea typeface="微軟正黑體" panose="020B0604030504040204" pitchFamily="34" charset="-120"/>
              </a:rPr>
              <a:t>新制：享特休</a:t>
            </a:r>
            <a:r>
              <a:rPr lang="en-US" altLang="zh-TW" sz="1000">
                <a:solidFill>
                  <a:srgbClr val="FF0000"/>
                </a:solidFill>
                <a:latin typeface="微軟正黑體" panose="020B0604030504040204" pitchFamily="34" charset="-120"/>
                <a:ea typeface="微軟正黑體" panose="020B0604030504040204" pitchFamily="34" charset="-120"/>
              </a:rPr>
              <a:t>11.49</a:t>
            </a:r>
            <a:r>
              <a:rPr lang="zh-TW" altLang="en-US" sz="1000">
                <a:solidFill>
                  <a:srgbClr val="FF0000"/>
                </a:solidFill>
                <a:latin typeface="微軟正黑體" panose="020B0604030504040204" pitchFamily="34" charset="-120"/>
                <a:ea typeface="微軟正黑體" panose="020B0604030504040204" pitchFamily="34" charset="-120"/>
              </a:rPr>
              <a:t>天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hisrv@chi.com.tw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R44"/>
  <sheetViews>
    <sheetView tabSelected="1" zoomScale="120" zoomScaleNormal="120" workbookViewId="0">
      <selection activeCell="A16" sqref="A16:R44"/>
    </sheetView>
  </sheetViews>
  <sheetFormatPr defaultRowHeight="15.75" x14ac:dyDescent="0.25"/>
  <cols>
    <col min="1" max="1" width="9" style="20"/>
    <col min="2" max="2" width="38.25" style="20" customWidth="1"/>
    <col min="3" max="3" width="32.375" style="20" customWidth="1"/>
    <col min="4" max="4" width="8.875" style="20" customWidth="1"/>
    <col min="5" max="16384" width="9" style="20"/>
  </cols>
  <sheetData>
    <row r="2" spans="1:18" x14ac:dyDescent="0.25">
      <c r="B2" s="20" t="s">
        <v>47</v>
      </c>
    </row>
    <row r="3" spans="1:18" x14ac:dyDescent="0.25">
      <c r="B3" s="20" t="s">
        <v>46</v>
      </c>
    </row>
    <row r="4" spans="1:18" ht="16.5" x14ac:dyDescent="0.25">
      <c r="B4" s="20" t="s">
        <v>49</v>
      </c>
      <c r="C4" s="26" t="s">
        <v>48</v>
      </c>
    </row>
    <row r="5" spans="1:18" ht="16.5" x14ac:dyDescent="0.25">
      <c r="B5" s="26"/>
    </row>
    <row r="6" spans="1:18" x14ac:dyDescent="0.25">
      <c r="B6" s="20" t="s">
        <v>43</v>
      </c>
    </row>
    <row r="7" spans="1:18" x14ac:dyDescent="0.25">
      <c r="B7" s="20" t="s">
        <v>50</v>
      </c>
    </row>
    <row r="8" spans="1:18" x14ac:dyDescent="0.25">
      <c r="B8" s="20" t="s">
        <v>44</v>
      </c>
    </row>
    <row r="10" spans="1:18" x14ac:dyDescent="0.25">
      <c r="B10" s="20" t="s">
        <v>23</v>
      </c>
    </row>
    <row r="11" spans="1:18" x14ac:dyDescent="0.25">
      <c r="B11" s="23" t="s">
        <v>29</v>
      </c>
    </row>
    <row r="12" spans="1:18" x14ac:dyDescent="0.25">
      <c r="B12" s="25"/>
    </row>
    <row r="13" spans="1:18" x14ac:dyDescent="0.25">
      <c r="B13" s="21" t="s">
        <v>28</v>
      </c>
      <c r="C13" s="22"/>
    </row>
    <row r="14" spans="1:18" x14ac:dyDescent="0.25">
      <c r="B14" s="20" t="s">
        <v>45</v>
      </c>
    </row>
    <row r="16" spans="1:18" s="24" customFormat="1" ht="13.5" x14ac:dyDescent="0.25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</row>
    <row r="17" spans="1:18" s="24" customFormat="1" ht="13.5" x14ac:dyDescent="0.2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</row>
    <row r="18" spans="1:18" s="24" customFormat="1" ht="13.5" x14ac:dyDescent="0.2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s="24" customFormat="1" ht="13.5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</row>
    <row r="20" spans="1:18" s="24" customFormat="1" ht="13.5" x14ac:dyDescent="0.25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</row>
    <row r="21" spans="1:18" s="24" customFormat="1" ht="13.5" x14ac:dyDescent="0.25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</row>
    <row r="22" spans="1:18" s="24" customFormat="1" ht="13.5" x14ac:dyDescent="0.25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</row>
    <row r="23" spans="1:18" s="24" customFormat="1" ht="13.5" x14ac:dyDescent="0.25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</row>
    <row r="24" spans="1:18" s="24" customFormat="1" ht="13.5" x14ac:dyDescent="0.2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</row>
    <row r="25" spans="1:18" s="24" customFormat="1" ht="13.5" x14ac:dyDescent="0.25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</row>
    <row r="26" spans="1:18" s="24" customFormat="1" ht="13.5" x14ac:dyDescent="0.25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</row>
    <row r="27" spans="1:18" s="24" customFormat="1" ht="13.5" x14ac:dyDescent="0.25">
      <c r="A27" s="31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</row>
    <row r="28" spans="1:18" s="24" customFormat="1" ht="13.5" x14ac:dyDescent="0.25">
      <c r="A28" s="31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</row>
    <row r="29" spans="1:18" s="24" customFormat="1" ht="13.5" x14ac:dyDescent="0.2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</row>
    <row r="30" spans="1:18" s="24" customFormat="1" ht="13.5" x14ac:dyDescent="0.25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</row>
    <row r="31" spans="1:18" s="24" customFormat="1" ht="13.5" x14ac:dyDescent="0.2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</row>
    <row r="32" spans="1:18" s="24" customFormat="1" ht="13.5" x14ac:dyDescent="0.2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</row>
    <row r="33" spans="1:18" s="24" customFormat="1" ht="13.5" x14ac:dyDescent="0.2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</row>
    <row r="34" spans="1:18" s="24" customFormat="1" ht="13.5" x14ac:dyDescent="0.2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</row>
    <row r="35" spans="1:18" s="24" customFormat="1" ht="13.5" x14ac:dyDescent="0.2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</row>
    <row r="36" spans="1:18" s="24" customFormat="1" ht="13.5" x14ac:dyDescent="0.2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</row>
    <row r="37" spans="1:18" s="24" customFormat="1" ht="13.5" x14ac:dyDescent="0.2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</row>
    <row r="38" spans="1:18" s="24" customFormat="1" ht="13.5" x14ac:dyDescent="0.2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</row>
    <row r="39" spans="1:18" s="24" customFormat="1" ht="13.5" x14ac:dyDescent="0.2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</row>
    <row r="40" spans="1:18" s="24" customFormat="1" ht="13.5" x14ac:dyDescent="0.2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</row>
    <row r="41" spans="1:18" s="24" customFormat="1" ht="13.5" x14ac:dyDescent="0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</row>
    <row r="42" spans="1:18" s="24" customFormat="1" ht="13.5" x14ac:dyDescent="0.2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</row>
    <row r="43" spans="1:18" s="24" customFormat="1" ht="13.5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</row>
    <row r="44" spans="1:18" s="24" customFormat="1" ht="13.5" x14ac:dyDescent="0.25">
      <c r="A44" s="31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</row>
  </sheetData>
  <sheetProtection password="EA2D" sheet="1" objects="1" scenarios="1" formatCells="0" formatColumns="0" formatRows="0" insertColumns="0" insertRows="0" insertHyperlinks="0" deleteColumns="0" deleteRows="0" sort="0" autoFilter="0" pivotTables="0"/>
  <mergeCells count="1">
    <mergeCell ref="A16:R44"/>
  </mergeCells>
  <phoneticPr fontId="2" type="noConversion"/>
  <hyperlinks>
    <hyperlink ref="B13" location="'計算表(原依年曆制計算特休轉換到職日)'!A1" display="原依年曆制計算特休轉換到職日"/>
    <hyperlink ref="B11" location="'計算表(原依到職日為基準應補特休天數)'!A1" display="原依到職日為基準應補特休天數"/>
    <hyperlink ref="C4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S16"/>
  <sheetViews>
    <sheetView zoomScale="98" zoomScaleNormal="98" workbookViewId="0">
      <pane ySplit="15" topLeftCell="A16" activePane="bottomLeft" state="frozen"/>
      <selection pane="bottomLeft" activeCell="C35" sqref="C35"/>
    </sheetView>
  </sheetViews>
  <sheetFormatPr defaultRowHeight="13.5" x14ac:dyDescent="0.25"/>
  <cols>
    <col min="1" max="1" width="11.25" style="1" customWidth="1"/>
    <col min="2" max="2" width="10.875" style="1" customWidth="1"/>
    <col min="3" max="3" width="14.75" style="7" customWidth="1"/>
    <col min="4" max="4" width="8.25" style="1" customWidth="1"/>
    <col min="5" max="5" width="11.25" style="1" customWidth="1"/>
    <col min="6" max="6" width="9.375" style="10" customWidth="1"/>
    <col min="7" max="7" width="14.25" style="19" customWidth="1"/>
    <col min="8" max="8" width="10.375" style="5" customWidth="1"/>
    <col min="9" max="10" width="11.25" style="18" customWidth="1"/>
    <col min="11" max="11" width="11.5" style="1" customWidth="1"/>
    <col min="12" max="13" width="8.125" style="1" customWidth="1"/>
    <col min="14" max="14" width="9.5" style="1" customWidth="1"/>
    <col min="15" max="17" width="9" style="12" customWidth="1"/>
    <col min="18" max="18" width="8.625" style="17" customWidth="1"/>
    <col min="19" max="19" width="19.125" style="1" customWidth="1"/>
    <col min="20" max="16384" width="9" style="1"/>
  </cols>
  <sheetData>
    <row r="1" spans="1:19" x14ac:dyDescent="0.25">
      <c r="A1" s="4" t="s">
        <v>30</v>
      </c>
      <c r="B1" s="4"/>
      <c r="C1" s="11"/>
    </row>
    <row r="2" spans="1:19" x14ac:dyDescent="0.25">
      <c r="A2" s="4" t="s">
        <v>19</v>
      </c>
      <c r="B2" s="8">
        <v>42370</v>
      </c>
      <c r="C2" s="11"/>
    </row>
    <row r="3" spans="1:19" x14ac:dyDescent="0.25">
      <c r="A3" s="4" t="s">
        <v>20</v>
      </c>
      <c r="B3" s="8">
        <v>42552</v>
      </c>
      <c r="C3" s="11"/>
    </row>
    <row r="4" spans="1:19" x14ac:dyDescent="0.25">
      <c r="A4" s="4" t="s">
        <v>18</v>
      </c>
      <c r="B4" s="8">
        <v>42735</v>
      </c>
      <c r="C4" s="11"/>
    </row>
    <row r="5" spans="1:19" x14ac:dyDescent="0.25">
      <c r="A5" s="4" t="s">
        <v>14</v>
      </c>
      <c r="B5" s="8">
        <v>42736</v>
      </c>
      <c r="C5" s="11"/>
    </row>
    <row r="6" spans="1:19" s="5" customFormat="1" ht="53.25" customHeight="1" x14ac:dyDescent="0.25">
      <c r="A6" s="13" t="s">
        <v>0</v>
      </c>
      <c r="B6" s="13" t="s">
        <v>53</v>
      </c>
      <c r="C6" s="27" t="s">
        <v>1</v>
      </c>
      <c r="D6" s="28" t="s">
        <v>21</v>
      </c>
      <c r="E6" s="14" t="s">
        <v>13</v>
      </c>
      <c r="F6" s="15" t="s">
        <v>7</v>
      </c>
      <c r="G6" s="16" t="s">
        <v>52</v>
      </c>
      <c r="H6" s="14" t="s">
        <v>17</v>
      </c>
      <c r="I6" s="14" t="s">
        <v>15</v>
      </c>
      <c r="J6" s="14" t="s">
        <v>16</v>
      </c>
      <c r="K6" s="14" t="s">
        <v>34</v>
      </c>
      <c r="L6" s="14" t="s">
        <v>8</v>
      </c>
      <c r="M6" s="14" t="s">
        <v>9</v>
      </c>
      <c r="N6" s="14" t="s">
        <v>22</v>
      </c>
      <c r="O6" s="29" t="s">
        <v>32</v>
      </c>
      <c r="P6" s="29"/>
      <c r="Q6" s="29" t="s">
        <v>54</v>
      </c>
      <c r="R6" s="29" t="s">
        <v>33</v>
      </c>
      <c r="S6" s="29" t="s">
        <v>51</v>
      </c>
    </row>
    <row r="7" spans="1:19" x14ac:dyDescent="0.25">
      <c r="A7" s="6" t="s">
        <v>31</v>
      </c>
      <c r="B7" s="6" t="s">
        <v>35</v>
      </c>
      <c r="C7" s="7">
        <v>41548</v>
      </c>
      <c r="D7" s="1">
        <v>0</v>
      </c>
      <c r="E7" s="9">
        <f t="shared" ref="E7:E15" si="0">C7+D7</f>
        <v>41548</v>
      </c>
      <c r="F7" s="10">
        <f>DATEDIF($E7,$B$4+1,"M")</f>
        <v>39</v>
      </c>
      <c r="G7" s="19" t="str">
        <f>DATEDIF($E7,$B$4+1,"Y")&amp;"年"&amp;DATEDIF($E7,$B$4+1,"yM")&amp;"月"&amp;DATEDIF($E7,$B$4+1,"md")&amp;"天"</f>
        <v>3年3月0天</v>
      </c>
      <c r="H7" s="7">
        <f>$B$2</f>
        <v>42370</v>
      </c>
      <c r="I7" s="7">
        <f t="shared" ref="I7:I15" si="1">DATE(YEAR($B$2),MONTH(E7),DAY(E7))</f>
        <v>42644</v>
      </c>
      <c r="J7" s="7">
        <f>DATE(2017,MONTH(I7),DAY(I7))-1</f>
        <v>43008</v>
      </c>
      <c r="K7" s="1">
        <f>(I7-$B$2)</f>
        <v>274</v>
      </c>
      <c r="L7" s="1">
        <f>VLOOKUP($F7:$F7,新舊制特休天數比較表!$B$2:$E$28,2)</f>
        <v>10</v>
      </c>
      <c r="M7" s="1">
        <f>VLOOKUP($F7:$F7,新舊制特休天數比較表!$B$2:$E$28,3)</f>
        <v>14</v>
      </c>
      <c r="N7" s="1">
        <f>VLOOKUP($F7:$F7,新舊制特休天數比較表!$B$2:$E$28,4)</f>
        <v>4</v>
      </c>
      <c r="O7" s="12">
        <f>IF($K7=0,$M7,ROUNDUP(((K7/366)*L7)+N7,2))</f>
        <v>11.49</v>
      </c>
      <c r="R7" s="17">
        <f>IF($K7=0,$M7*8,ROUNDUP((($K7/366)*$L7+$N7)*8,0))</f>
        <v>92</v>
      </c>
      <c r="S7" s="9" t="str">
        <f t="shared" ref="S7:S15" si="2">IF(E7&gt;$B$3," ",TEXT($B$5,"YYYY/M/D")&amp;"~"&amp;TEXT((DATE(YEAR($B$5),MONTH(J7),DAY(J7))),"YYYY/M/D"))</f>
        <v>2017/1/1~2017/9/30</v>
      </c>
    </row>
    <row r="8" spans="1:19" x14ac:dyDescent="0.25">
      <c r="A8" s="6" t="s">
        <v>10</v>
      </c>
      <c r="B8" s="6" t="s">
        <v>36</v>
      </c>
      <c r="C8" s="7">
        <v>41275</v>
      </c>
      <c r="D8" s="1">
        <v>120</v>
      </c>
      <c r="E8" s="9">
        <f>C8+D8</f>
        <v>41395</v>
      </c>
      <c r="F8" s="10">
        <f t="shared" ref="F8:F15" si="3">DATEDIF($E8,$B$4+1,"M")</f>
        <v>44</v>
      </c>
      <c r="G8" s="19" t="str">
        <f t="shared" ref="G8:G10" si="4">DATEDIF($E8,$B$4+1,"Y")&amp;"年"&amp;DATEDIF($E8,$B$4+1,"yM")&amp;"月"&amp;DATEDIF($E8,$B$4+1,"md")&amp;"天"</f>
        <v>3年8月0天</v>
      </c>
      <c r="H8" s="7">
        <f t="shared" ref="H8:H14" si="5">$B$2</f>
        <v>42370</v>
      </c>
      <c r="I8" s="7">
        <f t="shared" si="1"/>
        <v>42491</v>
      </c>
      <c r="J8" s="7">
        <f>DATE(2017,MONTH(I8),DAY(I8))-1</f>
        <v>42855</v>
      </c>
      <c r="K8" s="1">
        <f>(I8-$B$2)</f>
        <v>121</v>
      </c>
      <c r="L8" s="1">
        <f>VLOOKUP($F8:$F8,新舊制特休天數比較表!$B$2:$E$28,2)</f>
        <v>10</v>
      </c>
      <c r="M8" s="1">
        <f>VLOOKUP($F8:$F8,新舊制特休天數比較表!$B$2:$E$28,3)</f>
        <v>14</v>
      </c>
      <c r="N8" s="1">
        <f>VLOOKUP($F8:$F8,新舊制特休天數比較表!$B$2:$E$28,4)</f>
        <v>4</v>
      </c>
      <c r="O8" s="12">
        <f t="shared" ref="O8:O15" si="6">IF($K8=0,$M8,ROUNDUP(((K8/366)*L8)+N8,2))</f>
        <v>7.31</v>
      </c>
      <c r="R8" s="17">
        <f t="shared" ref="R8:R14" si="7">IF($K8=0,$M8*8,ROUNDUP((($K8/366)*$L8+$N8)*8,0))</f>
        <v>59</v>
      </c>
      <c r="S8" s="9" t="str">
        <f t="shared" si="2"/>
        <v>2017/1/1~2017/4/30</v>
      </c>
    </row>
    <row r="9" spans="1:19" x14ac:dyDescent="0.25">
      <c r="A9" s="6" t="s">
        <v>11</v>
      </c>
      <c r="B9" s="6" t="s">
        <v>37</v>
      </c>
      <c r="C9" s="7">
        <v>42370</v>
      </c>
      <c r="D9" s="1">
        <v>0</v>
      </c>
      <c r="E9" s="9">
        <f>C9+D9</f>
        <v>42370</v>
      </c>
      <c r="F9" s="10">
        <f t="shared" si="3"/>
        <v>12</v>
      </c>
      <c r="G9" s="19" t="str">
        <f t="shared" si="4"/>
        <v>1年0月0天</v>
      </c>
      <c r="H9" s="7">
        <f t="shared" si="5"/>
        <v>42370</v>
      </c>
      <c r="I9" s="7">
        <f t="shared" si="1"/>
        <v>42370</v>
      </c>
      <c r="J9" s="7">
        <f>DATE(2017,MONTH(I9),DAY(I9))-1</f>
        <v>42735</v>
      </c>
      <c r="K9" s="1">
        <f t="shared" ref="K9" si="8">(I9-$B$2)</f>
        <v>0</v>
      </c>
      <c r="L9" s="1">
        <f>VLOOKUP($F9:$F9,新舊制特休天數比較表!$B$2:$E$28,2)</f>
        <v>7</v>
      </c>
      <c r="M9" s="1">
        <f>VLOOKUP($F9:$F9,新舊制特休天數比較表!$B$2:$E$28,3)</f>
        <v>7</v>
      </c>
      <c r="N9" s="1">
        <f>VLOOKUP($F9:$F9,新舊制特休天數比較表!$B$2:$E$28,4)</f>
        <v>0</v>
      </c>
      <c r="O9" s="12">
        <f t="shared" si="6"/>
        <v>7</v>
      </c>
      <c r="R9" s="17">
        <f t="shared" si="7"/>
        <v>56</v>
      </c>
      <c r="S9" s="9" t="str">
        <f t="shared" si="2"/>
        <v>2017/1/1~2017/12/31</v>
      </c>
    </row>
    <row r="10" spans="1:19" x14ac:dyDescent="0.25">
      <c r="A10" s="6" t="s">
        <v>12</v>
      </c>
      <c r="B10" s="6" t="s">
        <v>38</v>
      </c>
      <c r="C10" s="7">
        <v>42371</v>
      </c>
      <c r="D10" s="1">
        <v>0</v>
      </c>
      <c r="E10" s="9">
        <f t="shared" si="0"/>
        <v>42371</v>
      </c>
      <c r="F10" s="10">
        <f t="shared" si="3"/>
        <v>11</v>
      </c>
      <c r="G10" s="19" t="str">
        <f t="shared" si="4"/>
        <v>0年11月30天</v>
      </c>
      <c r="H10" s="7">
        <f t="shared" si="5"/>
        <v>42370</v>
      </c>
      <c r="I10" s="7">
        <f t="shared" si="1"/>
        <v>42371</v>
      </c>
      <c r="J10" s="7">
        <f t="shared" ref="J10:J14" si="9">DATE(2017,MONTH(I10),DAY(I10))-1</f>
        <v>42736</v>
      </c>
      <c r="K10" s="1">
        <f t="shared" ref="K10:K11" si="10">(I10-$B$2)</f>
        <v>1</v>
      </c>
      <c r="L10" s="1">
        <f>VLOOKUP($F10:$F10,新舊制特休天數比較表!$B$2:$E$28,2)</f>
        <v>0</v>
      </c>
      <c r="M10" s="1">
        <f>VLOOKUP($F10:$F10,新舊制特休天數比較表!$B$2:$E$28,3)</f>
        <v>3</v>
      </c>
      <c r="N10" s="1">
        <f>VLOOKUP($F10:$F10,新舊制特休天數比較表!$B$2:$E$28,4)</f>
        <v>3</v>
      </c>
      <c r="O10" s="12">
        <f t="shared" si="6"/>
        <v>3</v>
      </c>
      <c r="R10" s="17">
        <f t="shared" si="7"/>
        <v>24</v>
      </c>
      <c r="S10" s="9" t="str">
        <f t="shared" si="2"/>
        <v>2017/1/1~2017/1/1</v>
      </c>
    </row>
    <row r="11" spans="1:19" x14ac:dyDescent="0.25">
      <c r="A11" s="6" t="s">
        <v>24</v>
      </c>
      <c r="B11" s="6" t="s">
        <v>39</v>
      </c>
      <c r="C11" s="7">
        <v>42401</v>
      </c>
      <c r="D11" s="1">
        <v>0</v>
      </c>
      <c r="E11" s="9">
        <f t="shared" si="0"/>
        <v>42401</v>
      </c>
      <c r="F11" s="10">
        <f t="shared" si="3"/>
        <v>11</v>
      </c>
      <c r="G11" s="19" t="str">
        <f>DATEDIF($E11,$B$4+1,"Y")&amp;"年"&amp;DATEDIF($E11,$B$4+1,"yM")&amp;"月"&amp;DATEDIF($E11,$B$4+1,"md")&amp;"天"</f>
        <v>0年11月0天</v>
      </c>
      <c r="H11" s="7">
        <f t="shared" si="5"/>
        <v>42370</v>
      </c>
      <c r="I11" s="7">
        <f t="shared" si="1"/>
        <v>42401</v>
      </c>
      <c r="J11" s="7">
        <f t="shared" si="9"/>
        <v>42766</v>
      </c>
      <c r="K11" s="1">
        <f t="shared" si="10"/>
        <v>31</v>
      </c>
      <c r="L11" s="1">
        <f>VLOOKUP($F11:$F11,新舊制特休天數比較表!$B$2:$E$28,2)</f>
        <v>0</v>
      </c>
      <c r="M11" s="1">
        <f>VLOOKUP($F11:$F11,新舊制特休天數比較表!$B$2:$E$28,3)</f>
        <v>3</v>
      </c>
      <c r="N11" s="1">
        <f>VLOOKUP($F11:$F11,新舊制特休天數比較表!$B$2:$E$28,4)</f>
        <v>3</v>
      </c>
      <c r="O11" s="12">
        <f t="shared" si="6"/>
        <v>3</v>
      </c>
      <c r="R11" s="17">
        <f t="shared" si="7"/>
        <v>24</v>
      </c>
      <c r="S11" s="9" t="str">
        <f t="shared" si="2"/>
        <v>2017/1/1~2017/1/31</v>
      </c>
    </row>
    <row r="12" spans="1:19" x14ac:dyDescent="0.25">
      <c r="A12" s="6" t="s">
        <v>25</v>
      </c>
      <c r="B12" s="6" t="s">
        <v>40</v>
      </c>
      <c r="C12" s="7">
        <v>42163</v>
      </c>
      <c r="D12" s="1">
        <v>0</v>
      </c>
      <c r="E12" s="9">
        <f t="shared" si="0"/>
        <v>42163</v>
      </c>
      <c r="F12" s="10">
        <f t="shared" si="3"/>
        <v>18</v>
      </c>
      <c r="G12" s="19" t="str">
        <f t="shared" ref="G12:G15" si="11">DATEDIF($E12,$B$4+1,"Y")&amp;"年"&amp;DATEDIF($E12,$B$4+1,"yM")&amp;"月"&amp;DATEDIF($E12,$B$4+1,"md")&amp;"天"</f>
        <v>1年6月24天</v>
      </c>
      <c r="H12" s="7">
        <f t="shared" si="5"/>
        <v>42370</v>
      </c>
      <c r="I12" s="7">
        <f t="shared" si="1"/>
        <v>42529</v>
      </c>
      <c r="J12" s="7">
        <f t="shared" si="9"/>
        <v>42893</v>
      </c>
      <c r="K12" s="1">
        <f t="shared" ref="K12" si="12">(I12-$B$2)</f>
        <v>159</v>
      </c>
      <c r="L12" s="1">
        <f>VLOOKUP($F12:$F12,新舊制特休天數比較表!$B$2:$E$28,2)</f>
        <v>7</v>
      </c>
      <c r="M12" s="1">
        <f>VLOOKUP($F12:$F12,新舊制特休天數比較表!$B$2:$E$28,3)</f>
        <v>7</v>
      </c>
      <c r="N12" s="1">
        <f>VLOOKUP($F12:$F12,新舊制特休天數比較表!$B$2:$E$28,4)</f>
        <v>0</v>
      </c>
      <c r="O12" s="12">
        <f t="shared" si="6"/>
        <v>3.05</v>
      </c>
      <c r="R12" s="17">
        <f t="shared" si="7"/>
        <v>25</v>
      </c>
      <c r="S12" s="9" t="str">
        <f t="shared" si="2"/>
        <v>2017/1/1~2017/6/7</v>
      </c>
    </row>
    <row r="13" spans="1:19" x14ac:dyDescent="0.25">
      <c r="A13" s="6" t="s">
        <v>26</v>
      </c>
      <c r="B13" s="6" t="s">
        <v>41</v>
      </c>
      <c r="C13" s="7">
        <v>41706</v>
      </c>
      <c r="D13" s="1">
        <v>0</v>
      </c>
      <c r="E13" s="9">
        <f t="shared" si="0"/>
        <v>41706</v>
      </c>
      <c r="F13" s="10">
        <f t="shared" si="3"/>
        <v>33</v>
      </c>
      <c r="G13" s="19" t="str">
        <f t="shared" si="11"/>
        <v>2年9月24天</v>
      </c>
      <c r="H13" s="7">
        <f t="shared" si="5"/>
        <v>42370</v>
      </c>
      <c r="I13" s="7">
        <f t="shared" si="1"/>
        <v>42437</v>
      </c>
      <c r="J13" s="7">
        <f t="shared" si="9"/>
        <v>42801</v>
      </c>
      <c r="K13" s="1">
        <f t="shared" ref="K13" si="13">(I13-$B$2)</f>
        <v>67</v>
      </c>
      <c r="L13" s="1">
        <f>VLOOKUP($F13:$F13,新舊制特休天數比較表!$B$2:$E$28,2)</f>
        <v>7</v>
      </c>
      <c r="M13" s="1">
        <f>VLOOKUP($F13:$F13,新舊制特休天數比較表!$B$2:$E$28,3)</f>
        <v>10</v>
      </c>
      <c r="N13" s="1">
        <f>VLOOKUP($F13:$F13,新舊制特休天數比較表!$B$2:$E$28,4)</f>
        <v>3</v>
      </c>
      <c r="O13" s="12">
        <f t="shared" si="6"/>
        <v>4.29</v>
      </c>
      <c r="R13" s="17">
        <f t="shared" si="7"/>
        <v>35</v>
      </c>
      <c r="S13" s="9" t="str">
        <f t="shared" si="2"/>
        <v>2017/1/1~2017/3/7</v>
      </c>
    </row>
    <row r="14" spans="1:19" x14ac:dyDescent="0.25">
      <c r="A14" s="6" t="s">
        <v>27</v>
      </c>
      <c r="B14" s="6" t="s">
        <v>42</v>
      </c>
      <c r="C14" s="7">
        <v>36164</v>
      </c>
      <c r="D14" s="1">
        <v>0</v>
      </c>
      <c r="E14" s="9">
        <f>C14+D14</f>
        <v>36164</v>
      </c>
      <c r="F14" s="10">
        <f t="shared" si="3"/>
        <v>215</v>
      </c>
      <c r="G14" s="19" t="str">
        <f t="shared" si="11"/>
        <v>17年11月28天</v>
      </c>
      <c r="H14" s="7">
        <f t="shared" si="5"/>
        <v>42370</v>
      </c>
      <c r="I14" s="7">
        <f t="shared" si="1"/>
        <v>42373</v>
      </c>
      <c r="J14" s="7">
        <f t="shared" si="9"/>
        <v>42738</v>
      </c>
      <c r="K14" s="1">
        <f t="shared" ref="K14" si="14">(I14-$B$2)</f>
        <v>3</v>
      </c>
      <c r="L14" s="1">
        <f>VLOOKUP($F14:$F14,新舊制特休天數比較表!$B$2:$E$28,2)</f>
        <v>22</v>
      </c>
      <c r="M14" s="1">
        <f>VLOOKUP($F14:$F14,新舊制特休天數比較表!$B$2:$E$28,3)</f>
        <v>23</v>
      </c>
      <c r="N14" s="1">
        <f>VLOOKUP($F14:$F14,新舊制特休天數比較表!$B$2:$E$28,4)</f>
        <v>1</v>
      </c>
      <c r="O14" s="12">
        <f t="shared" si="6"/>
        <v>1.19</v>
      </c>
      <c r="R14" s="17">
        <f t="shared" si="7"/>
        <v>10</v>
      </c>
      <c r="S14" s="9" t="str">
        <f t="shared" si="2"/>
        <v>2017/1/1~2017/1/3</v>
      </c>
    </row>
    <row r="15" spans="1:19" x14ac:dyDescent="0.25">
      <c r="C15" s="7">
        <v>41122</v>
      </c>
      <c r="D15" s="1">
        <v>0</v>
      </c>
      <c r="E15" s="9">
        <f t="shared" si="0"/>
        <v>41122</v>
      </c>
      <c r="F15" s="10">
        <f t="shared" si="3"/>
        <v>53</v>
      </c>
      <c r="G15" s="19" t="str">
        <f t="shared" si="11"/>
        <v>4年5月0天</v>
      </c>
      <c r="H15" s="7">
        <v>42370</v>
      </c>
      <c r="I15" s="7">
        <f t="shared" si="1"/>
        <v>42583</v>
      </c>
      <c r="J15" s="7">
        <f>DATE(2017,MONTH(I15),DAY(I15))-1</f>
        <v>42947</v>
      </c>
      <c r="K15" s="1">
        <f>(I15-$B$2)</f>
        <v>213</v>
      </c>
      <c r="L15" s="1">
        <f>VLOOKUP($F15:$F15,新舊制特休天數比較表!$B$2:$E$28,2)</f>
        <v>10</v>
      </c>
      <c r="M15" s="1">
        <f>VLOOKUP($F15:$F15,新舊制特休天數比較表!$B$2:$E$28,3)</f>
        <v>14</v>
      </c>
      <c r="N15" s="1">
        <f>VLOOKUP($F15:$F15,新舊制特休天數比較表!$B$2:$E$28,4)</f>
        <v>4</v>
      </c>
      <c r="O15" s="12">
        <f t="shared" si="6"/>
        <v>9.82</v>
      </c>
      <c r="R15" s="17">
        <f>IF($K15=0,$M15*8,ROUNDUP((($K15/366)*$L15+$N15)*8,0))</f>
        <v>79</v>
      </c>
      <c r="S15" s="1" t="str">
        <f t="shared" si="2"/>
        <v>2017/1/1~2017/7/31</v>
      </c>
    </row>
    <row r="16" spans="1:19" ht="16.5" x14ac:dyDescent="0.25">
      <c r="C16" s="30"/>
      <c r="E16" s="9"/>
      <c r="H16" s="7"/>
      <c r="I16" s="7"/>
      <c r="J16" s="7"/>
      <c r="S16" s="9"/>
    </row>
  </sheetData>
  <autoFilter ref="A6:S6"/>
  <phoneticPr fontId="2" type="noConversion"/>
  <pageMargins left="0.70866141732283472" right="0.70866141732283472" top="0.74803149606299213" bottom="0.74803149606299213" header="0.31496062992125984" footer="0.31496062992125984"/>
  <pageSetup paperSize="9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workbookViewId="0">
      <selection activeCell="G34" sqref="G34"/>
    </sheetView>
  </sheetViews>
  <sheetFormatPr defaultRowHeight="13.5" x14ac:dyDescent="0.25"/>
  <cols>
    <col min="1" max="4" width="9" style="2"/>
    <col min="5" max="5" width="12.375" style="2" customWidth="1"/>
    <col min="6" max="16384" width="9" style="2"/>
  </cols>
  <sheetData>
    <row r="1" spans="1:5" x14ac:dyDescent="0.25">
      <c r="A1" s="3" t="s">
        <v>3</v>
      </c>
      <c r="B1" s="3" t="s">
        <v>2</v>
      </c>
      <c r="C1" s="3" t="s">
        <v>5</v>
      </c>
      <c r="D1" s="3" t="s">
        <v>6</v>
      </c>
      <c r="E1" s="2" t="s">
        <v>4</v>
      </c>
    </row>
    <row r="2" spans="1:5" x14ac:dyDescent="0.25">
      <c r="A2" s="2">
        <v>0</v>
      </c>
      <c r="B2" s="2">
        <v>0</v>
      </c>
      <c r="C2" s="2">
        <v>0</v>
      </c>
      <c r="D2" s="2">
        <v>0</v>
      </c>
      <c r="E2" s="2">
        <f>D2-C2</f>
        <v>0</v>
      </c>
    </row>
    <row r="3" spans="1:5" x14ac:dyDescent="0.25">
      <c r="A3" s="2">
        <v>0.5</v>
      </c>
      <c r="B3" s="2">
        <v>6</v>
      </c>
      <c r="C3" s="2">
        <v>0</v>
      </c>
      <c r="D3" s="2">
        <v>3</v>
      </c>
      <c r="E3" s="2">
        <f t="shared" ref="E3:E28" si="0">D3-C3</f>
        <v>3</v>
      </c>
    </row>
    <row r="4" spans="1:5" x14ac:dyDescent="0.25">
      <c r="A4" s="2">
        <v>1</v>
      </c>
      <c r="B4" s="2">
        <v>12</v>
      </c>
      <c r="C4" s="2">
        <v>7</v>
      </c>
      <c r="D4" s="2">
        <v>7</v>
      </c>
      <c r="E4" s="2">
        <f t="shared" si="0"/>
        <v>0</v>
      </c>
    </row>
    <row r="5" spans="1:5" x14ac:dyDescent="0.25">
      <c r="A5" s="2">
        <v>2</v>
      </c>
      <c r="B5" s="2">
        <v>24</v>
      </c>
      <c r="C5" s="2">
        <v>7</v>
      </c>
      <c r="D5" s="2">
        <v>10</v>
      </c>
      <c r="E5" s="2">
        <f t="shared" si="0"/>
        <v>3</v>
      </c>
    </row>
    <row r="6" spans="1:5" x14ac:dyDescent="0.25">
      <c r="A6" s="2">
        <v>3</v>
      </c>
      <c r="B6" s="2">
        <v>36</v>
      </c>
      <c r="C6" s="2">
        <v>10</v>
      </c>
      <c r="D6" s="2">
        <v>14</v>
      </c>
      <c r="E6" s="2">
        <f t="shared" si="0"/>
        <v>4</v>
      </c>
    </row>
    <row r="7" spans="1:5" x14ac:dyDescent="0.25">
      <c r="A7" s="2">
        <v>4</v>
      </c>
      <c r="B7" s="2">
        <v>48</v>
      </c>
      <c r="C7" s="2">
        <v>10</v>
      </c>
      <c r="D7" s="2">
        <v>14</v>
      </c>
      <c r="E7" s="2">
        <f t="shared" si="0"/>
        <v>4</v>
      </c>
    </row>
    <row r="8" spans="1:5" x14ac:dyDescent="0.25">
      <c r="A8" s="2">
        <v>5</v>
      </c>
      <c r="B8" s="2">
        <v>60</v>
      </c>
      <c r="C8" s="2">
        <v>14</v>
      </c>
      <c r="D8" s="2">
        <v>15</v>
      </c>
      <c r="E8" s="2">
        <f t="shared" si="0"/>
        <v>1</v>
      </c>
    </row>
    <row r="9" spans="1:5" x14ac:dyDescent="0.25">
      <c r="A9" s="2">
        <v>6</v>
      </c>
      <c r="B9" s="2">
        <v>72</v>
      </c>
      <c r="C9" s="2">
        <v>14</v>
      </c>
      <c r="D9" s="2">
        <v>15</v>
      </c>
      <c r="E9" s="2">
        <f t="shared" si="0"/>
        <v>1</v>
      </c>
    </row>
    <row r="10" spans="1:5" x14ac:dyDescent="0.25">
      <c r="A10" s="2">
        <v>7</v>
      </c>
      <c r="B10" s="2">
        <v>84</v>
      </c>
      <c r="C10" s="2">
        <v>14</v>
      </c>
      <c r="D10" s="2">
        <v>15</v>
      </c>
      <c r="E10" s="2">
        <f t="shared" si="0"/>
        <v>1</v>
      </c>
    </row>
    <row r="11" spans="1:5" x14ac:dyDescent="0.25">
      <c r="A11" s="2">
        <v>8</v>
      </c>
      <c r="B11" s="2">
        <v>96</v>
      </c>
      <c r="C11" s="2">
        <v>14</v>
      </c>
      <c r="D11" s="2">
        <v>15</v>
      </c>
      <c r="E11" s="2">
        <f t="shared" si="0"/>
        <v>1</v>
      </c>
    </row>
    <row r="12" spans="1:5" x14ac:dyDescent="0.25">
      <c r="A12" s="2">
        <v>9</v>
      </c>
      <c r="B12" s="2">
        <v>108</v>
      </c>
      <c r="C12" s="2">
        <v>14</v>
      </c>
      <c r="D12" s="2">
        <v>15</v>
      </c>
      <c r="E12" s="2">
        <f t="shared" si="0"/>
        <v>1</v>
      </c>
    </row>
    <row r="13" spans="1:5" x14ac:dyDescent="0.25">
      <c r="A13" s="2">
        <v>10</v>
      </c>
      <c r="B13" s="2">
        <v>120</v>
      </c>
      <c r="C13" s="2">
        <v>15</v>
      </c>
      <c r="D13" s="2">
        <v>16</v>
      </c>
      <c r="E13" s="2">
        <f t="shared" si="0"/>
        <v>1</v>
      </c>
    </row>
    <row r="14" spans="1:5" x14ac:dyDescent="0.25">
      <c r="A14" s="2">
        <v>11</v>
      </c>
      <c r="B14" s="2">
        <v>132</v>
      </c>
      <c r="C14" s="2">
        <v>16</v>
      </c>
      <c r="D14" s="2">
        <v>17</v>
      </c>
      <c r="E14" s="2">
        <f t="shared" si="0"/>
        <v>1</v>
      </c>
    </row>
    <row r="15" spans="1:5" x14ac:dyDescent="0.25">
      <c r="A15" s="2">
        <v>12</v>
      </c>
      <c r="B15" s="2">
        <v>144</v>
      </c>
      <c r="C15" s="2">
        <v>17</v>
      </c>
      <c r="D15" s="2">
        <v>18</v>
      </c>
      <c r="E15" s="2">
        <f t="shared" si="0"/>
        <v>1</v>
      </c>
    </row>
    <row r="16" spans="1:5" x14ac:dyDescent="0.25">
      <c r="A16" s="2">
        <v>13</v>
      </c>
      <c r="B16" s="2">
        <v>156</v>
      </c>
      <c r="C16" s="2">
        <v>18</v>
      </c>
      <c r="D16" s="2">
        <v>19</v>
      </c>
      <c r="E16" s="2">
        <f t="shared" si="0"/>
        <v>1</v>
      </c>
    </row>
    <row r="17" spans="1:5" x14ac:dyDescent="0.25">
      <c r="A17" s="2">
        <v>14</v>
      </c>
      <c r="B17" s="2">
        <v>168</v>
      </c>
      <c r="C17" s="2">
        <v>19</v>
      </c>
      <c r="D17" s="2">
        <v>20</v>
      </c>
      <c r="E17" s="2">
        <f t="shared" si="0"/>
        <v>1</v>
      </c>
    </row>
    <row r="18" spans="1:5" x14ac:dyDescent="0.25">
      <c r="A18" s="2">
        <v>15</v>
      </c>
      <c r="B18" s="2">
        <v>180</v>
      </c>
      <c r="C18" s="2">
        <v>20</v>
      </c>
      <c r="D18" s="2">
        <v>21</v>
      </c>
      <c r="E18" s="2">
        <f t="shared" si="0"/>
        <v>1</v>
      </c>
    </row>
    <row r="19" spans="1:5" x14ac:dyDescent="0.25">
      <c r="A19" s="2">
        <v>16</v>
      </c>
      <c r="B19" s="2">
        <v>192</v>
      </c>
      <c r="C19" s="2">
        <v>21</v>
      </c>
      <c r="D19" s="2">
        <v>22</v>
      </c>
      <c r="E19" s="2">
        <f t="shared" si="0"/>
        <v>1</v>
      </c>
    </row>
    <row r="20" spans="1:5" x14ac:dyDescent="0.25">
      <c r="A20" s="2">
        <v>17</v>
      </c>
      <c r="B20" s="2">
        <v>204</v>
      </c>
      <c r="C20" s="2">
        <v>22</v>
      </c>
      <c r="D20" s="2">
        <v>23</v>
      </c>
      <c r="E20" s="2">
        <f t="shared" si="0"/>
        <v>1</v>
      </c>
    </row>
    <row r="21" spans="1:5" x14ac:dyDescent="0.25">
      <c r="A21" s="2">
        <v>18</v>
      </c>
      <c r="B21" s="2">
        <v>216</v>
      </c>
      <c r="C21" s="2">
        <v>23</v>
      </c>
      <c r="D21" s="2">
        <v>24</v>
      </c>
      <c r="E21" s="2">
        <f t="shared" si="0"/>
        <v>1</v>
      </c>
    </row>
    <row r="22" spans="1:5" x14ac:dyDescent="0.25">
      <c r="A22" s="2">
        <v>19</v>
      </c>
      <c r="B22" s="2">
        <v>228</v>
      </c>
      <c r="C22" s="2">
        <v>24</v>
      </c>
      <c r="D22" s="2">
        <v>25</v>
      </c>
      <c r="E22" s="2">
        <f t="shared" si="0"/>
        <v>1</v>
      </c>
    </row>
    <row r="23" spans="1:5" x14ac:dyDescent="0.25">
      <c r="A23" s="2">
        <v>20</v>
      </c>
      <c r="B23" s="2">
        <v>240</v>
      </c>
      <c r="C23" s="2">
        <v>25</v>
      </c>
      <c r="D23" s="2">
        <v>26</v>
      </c>
      <c r="E23" s="2">
        <f t="shared" si="0"/>
        <v>1</v>
      </c>
    </row>
    <row r="24" spans="1:5" x14ac:dyDescent="0.25">
      <c r="A24" s="2">
        <v>21</v>
      </c>
      <c r="B24" s="2">
        <v>252</v>
      </c>
      <c r="C24" s="2">
        <v>26</v>
      </c>
      <c r="D24" s="2">
        <v>27</v>
      </c>
      <c r="E24" s="2">
        <f t="shared" si="0"/>
        <v>1</v>
      </c>
    </row>
    <row r="25" spans="1:5" x14ac:dyDescent="0.25">
      <c r="A25" s="2">
        <v>22</v>
      </c>
      <c r="B25" s="2">
        <v>264</v>
      </c>
      <c r="C25" s="2">
        <v>27</v>
      </c>
      <c r="D25" s="2">
        <v>28</v>
      </c>
      <c r="E25" s="2">
        <f t="shared" si="0"/>
        <v>1</v>
      </c>
    </row>
    <row r="26" spans="1:5" x14ac:dyDescent="0.25">
      <c r="A26" s="2">
        <v>23</v>
      </c>
      <c r="B26" s="2">
        <v>276</v>
      </c>
      <c r="C26" s="2">
        <v>28</v>
      </c>
      <c r="D26" s="2">
        <v>29</v>
      </c>
      <c r="E26" s="2">
        <f t="shared" si="0"/>
        <v>1</v>
      </c>
    </row>
    <row r="27" spans="1:5" x14ac:dyDescent="0.25">
      <c r="A27" s="2">
        <v>24</v>
      </c>
      <c r="B27" s="2">
        <v>288</v>
      </c>
      <c r="C27" s="2">
        <v>29</v>
      </c>
      <c r="D27" s="2">
        <v>30</v>
      </c>
      <c r="E27" s="2">
        <f t="shared" si="0"/>
        <v>1</v>
      </c>
    </row>
    <row r="28" spans="1:5" x14ac:dyDescent="0.25">
      <c r="A28" s="2">
        <v>25</v>
      </c>
      <c r="B28" s="2">
        <v>300</v>
      </c>
      <c r="C28" s="2">
        <v>30</v>
      </c>
      <c r="D28" s="2">
        <v>30</v>
      </c>
      <c r="E28" s="2">
        <f t="shared" si="0"/>
        <v>0</v>
      </c>
    </row>
  </sheetData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C1" workbookViewId="0">
      <selection activeCell="K25" sqref="K25"/>
    </sheetView>
  </sheetViews>
  <sheetFormatPr defaultRowHeight="16.5" x14ac:dyDescent="0.25"/>
  <sheetData>
    <row r="1" spans="1:10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x14ac:dyDescent="0.25">
      <c r="A4" s="31"/>
      <c r="B4" s="31"/>
      <c r="C4" s="31"/>
      <c r="D4" s="31"/>
      <c r="E4" s="31"/>
      <c r="F4" s="31"/>
      <c r="G4" s="31"/>
      <c r="H4" s="31"/>
      <c r="I4" s="31"/>
      <c r="J4" s="31"/>
    </row>
    <row r="5" spans="1:10" x14ac:dyDescent="0.25">
      <c r="A5" s="31"/>
      <c r="B5" s="31"/>
      <c r="C5" s="31"/>
      <c r="D5" s="31"/>
      <c r="E5" s="31"/>
      <c r="F5" s="31"/>
      <c r="G5" s="31"/>
      <c r="H5" s="31"/>
      <c r="I5" s="31"/>
      <c r="J5" s="31"/>
    </row>
    <row r="6" spans="1:10" x14ac:dyDescent="0.25">
      <c r="A6" s="31"/>
      <c r="B6" s="31"/>
      <c r="C6" s="31"/>
      <c r="D6" s="31"/>
      <c r="E6" s="31"/>
      <c r="F6" s="31"/>
      <c r="G6" s="31"/>
      <c r="H6" s="31"/>
      <c r="I6" s="31"/>
      <c r="J6" s="31"/>
    </row>
    <row r="7" spans="1:10" x14ac:dyDescent="0.25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10" x14ac:dyDescent="0.25">
      <c r="A8" s="31"/>
      <c r="B8" s="31"/>
      <c r="C8" s="31"/>
      <c r="D8" s="31"/>
      <c r="E8" s="31"/>
      <c r="F8" s="31"/>
      <c r="G8" s="31"/>
      <c r="H8" s="31"/>
      <c r="I8" s="31"/>
      <c r="J8" s="31"/>
    </row>
  </sheetData>
  <mergeCells count="1">
    <mergeCell ref="A1:J8"/>
  </mergeCells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1</vt:i4>
      </vt:variant>
    </vt:vector>
  </HeadingPairs>
  <TitlesOfParts>
    <vt:vector size="5" baseType="lpstr">
      <vt:lpstr>正航資訊-特休轉換說明</vt:lpstr>
      <vt:lpstr>計算表(原依年曆制計算特休轉換到職日)</vt:lpstr>
      <vt:lpstr>新舊制特休天數比較表</vt:lpstr>
      <vt:lpstr>工作表2</vt:lpstr>
      <vt:lpstr>'計算表(原依年曆制計算特休轉換到職日)'!Print_Titles</vt:lpstr>
    </vt:vector>
  </TitlesOfParts>
  <Company>正航資訊股份有限公司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正航資訊-特休曆年制換算個人週年制</dc:title>
  <dc:subject>正航資訊-特休曆年制換算個人週年制</dc:subject>
  <dc:creator>fenny</dc:creator>
  <cp:lastModifiedBy>人事室第二組陳秋雯</cp:lastModifiedBy>
  <cp:lastPrinted>2017-02-07T09:44:40Z</cp:lastPrinted>
  <dcterms:created xsi:type="dcterms:W3CDTF">2016-12-16T01:24:58Z</dcterms:created>
  <dcterms:modified xsi:type="dcterms:W3CDTF">2017-03-27T07:42:00Z</dcterms:modified>
</cp:coreProperties>
</file>